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lbank.local\redirect$\GenelMudurluk\NECMIHOCA\Desktop\"/>
    </mc:Choice>
  </mc:AlternateContent>
  <workbookProtection workbookAlgorithmName="SHA-512" workbookHashValue="YJ2PeGJkQqkeA5ZKA1S0PdG9ZAwScWEpTeJ23FA9HYDwix3s2vfemj/ADh2Rp1Xy8RY4joYBRCtqrjQsLnjLIg==" workbookSaltValue="ItOOa71H0eXuu81QCccH9g==" workbookSpinCount="100000" lockStructure="1"/>
  <bookViews>
    <workbookView xWindow="0" yWindow="0" windowWidth="28800" windowHeight="12345" tabRatio="934" activeTab="2"/>
  </bookViews>
  <sheets>
    <sheet name="Aktifler" sheetId="4" r:id="rId1"/>
    <sheet name="Pasifler" sheetId="2" r:id="rId2"/>
    <sheet name="Kar Zarar" sheetId="3" r:id="rId3"/>
    <sheet name="Sheet1" sheetId="42" state="hidden" r:id="rId4"/>
  </sheets>
  <definedNames>
    <definedName name="_xlnm.Print_Area" localSheetId="0">Aktifler!$A$1:$J$81</definedName>
    <definedName name="_xlnm.Print_Area" localSheetId="2">'Kar Zarar'!$A$1:$K$94</definedName>
    <definedName name="_xlnm.Print_Area" localSheetId="1">Pasifler!$A$1:$J$84</definedName>
  </definedNames>
  <calcPr calcId="162913" fullPrecision="0"/>
</workbook>
</file>

<file path=xl/calcChain.xml><?xml version="1.0" encoding="utf-8"?>
<calcChain xmlns="http://schemas.openxmlformats.org/spreadsheetml/2006/main">
  <c r="E45" i="2" l="1"/>
  <c r="G12" i="4" l="1"/>
  <c r="E43" i="2" l="1"/>
  <c r="F43" i="2"/>
  <c r="H78" i="3" l="1"/>
  <c r="H73" i="3"/>
  <c r="E37" i="2" l="1"/>
  <c r="E41" i="2"/>
  <c r="H64" i="3" l="1"/>
  <c r="H63" i="3" s="1"/>
  <c r="H35" i="3" l="1"/>
  <c r="H29" i="3"/>
  <c r="H23" i="3"/>
  <c r="H9" i="3"/>
  <c r="H8" i="3" s="1"/>
  <c r="H18" i="3"/>
  <c r="H13" i="3"/>
  <c r="H10" i="3"/>
  <c r="H28" i="3" l="1"/>
  <c r="H50" i="3" s="1"/>
  <c r="E9" i="2" l="1"/>
  <c r="E28" i="2"/>
  <c r="E38" i="2"/>
  <c r="E48" i="2"/>
  <c r="E55" i="2"/>
  <c r="G55" i="2" s="1"/>
  <c r="E57" i="4"/>
  <c r="F9" i="2"/>
  <c r="F28" i="2"/>
  <c r="F19" i="2"/>
  <c r="F17" i="2" s="1"/>
  <c r="E23" i="4"/>
  <c r="G23" i="4" s="1"/>
  <c r="F23" i="4"/>
  <c r="E27" i="4"/>
  <c r="E30" i="4"/>
  <c r="G30" i="4" s="1"/>
  <c r="E33" i="4"/>
  <c r="F33" i="4"/>
  <c r="F26" i="4" s="1"/>
  <c r="E18" i="4"/>
  <c r="F18" i="4"/>
  <c r="E55" i="4"/>
  <c r="E56" i="4"/>
  <c r="F54" i="4"/>
  <c r="F8" i="4"/>
  <c r="E8" i="4"/>
  <c r="H53" i="3"/>
  <c r="H52" i="3" s="1"/>
  <c r="G67" i="2"/>
  <c r="E19" i="2"/>
  <c r="E17" i="2" s="1"/>
  <c r="G16" i="4"/>
  <c r="G57" i="4"/>
  <c r="E36" i="4"/>
  <c r="F36" i="4"/>
  <c r="G43" i="4"/>
  <c r="G44" i="4"/>
  <c r="G13" i="4"/>
  <c r="G28" i="4"/>
  <c r="G31" i="4"/>
  <c r="G32" i="4"/>
  <c r="G34" i="4"/>
  <c r="G35" i="4"/>
  <c r="G37" i="4"/>
  <c r="G38" i="4"/>
  <c r="G39" i="4"/>
  <c r="G56" i="4"/>
  <c r="G15" i="4"/>
  <c r="G14" i="4" s="1"/>
  <c r="G55" i="4"/>
  <c r="G29" i="4"/>
  <c r="G42" i="2"/>
  <c r="G68" i="2"/>
  <c r="G52" i="2"/>
  <c r="G49" i="2"/>
  <c r="F38" i="2"/>
  <c r="G19" i="2"/>
  <c r="G17" i="2" s="1"/>
  <c r="G51" i="2"/>
  <c r="G50" i="2"/>
  <c r="F48" i="2"/>
  <c r="F44" i="2" s="1"/>
  <c r="G60" i="2"/>
  <c r="F58" i="2"/>
  <c r="G39" i="2"/>
  <c r="G56" i="2"/>
  <c r="G69" i="2"/>
  <c r="G37" i="2"/>
  <c r="G66" i="2"/>
  <c r="F70" i="2"/>
  <c r="E70" i="2"/>
  <c r="G40" i="2"/>
  <c r="G41" i="2"/>
  <c r="G48" i="2" l="1"/>
  <c r="F59" i="4"/>
  <c r="G18" i="4"/>
  <c r="G46" i="2"/>
  <c r="G45" i="2" s="1"/>
  <c r="G38" i="2"/>
  <c r="G70" i="2"/>
  <c r="G28" i="2"/>
  <c r="E26" i="4"/>
  <c r="E54" i="4"/>
  <c r="G54" i="4" s="1"/>
  <c r="G36" i="4"/>
  <c r="G27" i="4"/>
  <c r="E44" i="2"/>
  <c r="G44" i="2" s="1"/>
  <c r="G9" i="2"/>
  <c r="G33" i="4"/>
  <c r="G43" i="2"/>
  <c r="G8" i="4"/>
  <c r="G26" i="4"/>
  <c r="F62" i="2"/>
  <c r="H79" i="3"/>
  <c r="E59" i="4" l="1"/>
  <c r="G59" i="4" s="1"/>
  <c r="H80" i="3"/>
  <c r="H82" i="3" l="1"/>
  <c r="E59" i="2" l="1"/>
  <c r="G59" i="2" l="1"/>
  <c r="E58" i="2"/>
  <c r="G58" i="2" l="1"/>
  <c r="E62" i="2"/>
  <c r="G62" i="2" s="1"/>
  <c r="L62" i="2" l="1"/>
</calcChain>
</file>

<file path=xl/sharedStrings.xml><?xml version="1.0" encoding="utf-8"?>
<sst xmlns="http://schemas.openxmlformats.org/spreadsheetml/2006/main" count="415" uniqueCount="243">
  <si>
    <t xml:space="preserve"> 2) Diğer Menkul Kıymetlerden</t>
  </si>
  <si>
    <t xml:space="preserve"> 4) Ters Repo İşlemlerinden Alınan Faizler</t>
  </si>
  <si>
    <t>Repo İşlemlerine Verilen Faizler</t>
  </si>
  <si>
    <t xml:space="preserve">FAİZ DIŞI GELİRLER </t>
  </si>
  <si>
    <t xml:space="preserve"> </t>
  </si>
  <si>
    <t>CARİ DÖNEM</t>
  </si>
  <si>
    <t>ÖNCEKİ DÖNEM</t>
  </si>
  <si>
    <t>AKTİFLER</t>
  </si>
  <si>
    <t>I -</t>
  </si>
  <si>
    <t>NAKİT DEĞERLER</t>
  </si>
  <si>
    <t>A.</t>
  </si>
  <si>
    <t>Kasa</t>
  </si>
  <si>
    <t>B.</t>
  </si>
  <si>
    <t>Efektif Deposu</t>
  </si>
  <si>
    <t>C.</t>
  </si>
  <si>
    <t>Diğer</t>
  </si>
  <si>
    <t>II -</t>
  </si>
  <si>
    <t>BANKALAR</t>
  </si>
  <si>
    <t>Diğer Bankalar</t>
  </si>
  <si>
    <t xml:space="preserve"> 1) Yurtiçi Bankalar</t>
  </si>
  <si>
    <t>III -</t>
  </si>
  <si>
    <t>IV -</t>
  </si>
  <si>
    <t>V -</t>
  </si>
  <si>
    <t>Devlet İç Borçlanma Senetleri</t>
  </si>
  <si>
    <t>Diğer Borçlanma Senetleri</t>
  </si>
  <si>
    <t>Hisse Senetleri</t>
  </si>
  <si>
    <t>D.</t>
  </si>
  <si>
    <t xml:space="preserve">Diğer Menkul Değerler </t>
  </si>
  <si>
    <t>VI -</t>
  </si>
  <si>
    <t>Kısa Vadeli</t>
  </si>
  <si>
    <t>Orta ve Uzun Vadeli</t>
  </si>
  <si>
    <t>VII -</t>
  </si>
  <si>
    <t xml:space="preserve"> 1) Brüt Alacak Bakiyesi</t>
  </si>
  <si>
    <t xml:space="preserve"> 2) Ayrılan Özel Karşılık ( - )</t>
  </si>
  <si>
    <t>Tahsili Şüpheli Krediler ve Diğer Alacaklar [ Net ]</t>
  </si>
  <si>
    <t>Zarar Niteliğindeki Krediler ve Diğer Alacaklar [ Net ]</t>
  </si>
  <si>
    <t xml:space="preserve"> 2) Ayrılan Karşılık ( - )</t>
  </si>
  <si>
    <t>VIII -</t>
  </si>
  <si>
    <t>FAİZ VE GELİR TAHAKKUK VE REESKONTLARI</t>
  </si>
  <si>
    <t>Kredilerin</t>
  </si>
  <si>
    <t>Menkul Değerlerin</t>
  </si>
  <si>
    <t>IX -</t>
  </si>
  <si>
    <t>Finansal Kiralama Alacakları</t>
  </si>
  <si>
    <t>Kazanılmamış Gelirler ( - )</t>
  </si>
  <si>
    <t>X -</t>
  </si>
  <si>
    <t>XI -</t>
  </si>
  <si>
    <t>XII -</t>
  </si>
  <si>
    <t xml:space="preserve">Mali İştirakler </t>
  </si>
  <si>
    <t xml:space="preserve">Mali Olmayan İştirakler </t>
  </si>
  <si>
    <t>XIII -</t>
  </si>
  <si>
    <t>Mali Ortaklıklar</t>
  </si>
  <si>
    <t>Mali Olmayan Ortaklıklar</t>
  </si>
  <si>
    <t>XIV -</t>
  </si>
  <si>
    <t>Diğer Menkul Kıymetler</t>
  </si>
  <si>
    <t>Defter Değeri</t>
  </si>
  <si>
    <t>Birikmiş Amortismanlar ( - )</t>
  </si>
  <si>
    <t>PASİFLER</t>
  </si>
  <si>
    <t>Tasarruf Mevduatı</t>
  </si>
  <si>
    <t>Resmi Kuruluşlar Mevduatı</t>
  </si>
  <si>
    <t>Ticari Kuruluşlar Mevduatı</t>
  </si>
  <si>
    <t>E.</t>
  </si>
  <si>
    <t>Diğer Kuruluşlar Mevduatı</t>
  </si>
  <si>
    <t>F.</t>
  </si>
  <si>
    <t>Bankalar Mevduatı</t>
  </si>
  <si>
    <t>G.</t>
  </si>
  <si>
    <t>H.</t>
  </si>
  <si>
    <t>Altın Depo Hesapları</t>
  </si>
  <si>
    <t xml:space="preserve">II - </t>
  </si>
  <si>
    <t>Alınan Diğer Krediler</t>
  </si>
  <si>
    <t xml:space="preserve"> 1) Yurtiçi banka ve kuruluşlardan</t>
  </si>
  <si>
    <t xml:space="preserve"> 2) Yurtdışı banka, kuruluş ve fonlardan</t>
  </si>
  <si>
    <t xml:space="preserve"> 3) Sermaye Benzeri Krediler</t>
  </si>
  <si>
    <t xml:space="preserve">IV - </t>
  </si>
  <si>
    <t>Bonolar</t>
  </si>
  <si>
    <t>Varlığa Dayalı Menkul Kıymetler</t>
  </si>
  <si>
    <t>Tahviller</t>
  </si>
  <si>
    <t xml:space="preserve">VI - </t>
  </si>
  <si>
    <t>FAİZ VE GİDER REESKONTLARI</t>
  </si>
  <si>
    <t>Mevduatın</t>
  </si>
  <si>
    <t>Alınan Kredilerin</t>
  </si>
  <si>
    <t xml:space="preserve">VII - </t>
  </si>
  <si>
    <t>Finansal Kiralama Borçları</t>
  </si>
  <si>
    <t>Ertelenmiş Finansal Kiralama Giderleri ( - )</t>
  </si>
  <si>
    <t>ÖDENECEK VERGİ, RESİM, HARÇ VE PRİMLER</t>
  </si>
  <si>
    <t>İTHALAT TRANSFER EMİRLERİ</t>
  </si>
  <si>
    <t>KARŞILIKLAR</t>
  </si>
  <si>
    <t>Kıdem Tazminatı Karşılığı</t>
  </si>
  <si>
    <t>Genel Kredi Karşılıkları</t>
  </si>
  <si>
    <t>Vergi Karşılığı</t>
  </si>
  <si>
    <t>Diğer Karşılıklar</t>
  </si>
  <si>
    <t xml:space="preserve"> 1) Nominal Sermaye</t>
  </si>
  <si>
    <t xml:space="preserve"> 2) Ödenmemiş Sermaye  ( - )</t>
  </si>
  <si>
    <t>Kanuni Yedek Akçeler</t>
  </si>
  <si>
    <t xml:space="preserve"> 2) Emisyon(Hisse Senedi İhraç)Primleri</t>
  </si>
  <si>
    <t xml:space="preserve"> 3) Diğer Kanuni Yedek Akçeler</t>
  </si>
  <si>
    <t>İhtiyari Yedek Akçeler</t>
  </si>
  <si>
    <t>Yeniden Değerleme Fonları</t>
  </si>
  <si>
    <t>Zarar</t>
  </si>
  <si>
    <t xml:space="preserve"> 1) Dönem Zararı</t>
  </si>
  <si>
    <t xml:space="preserve"> 2) Geçmiş Yıl Zararları</t>
  </si>
  <si>
    <t>KÂR</t>
  </si>
  <si>
    <t>Dönem Kârı</t>
  </si>
  <si>
    <t>Geçmiş Yıl Kârları</t>
  </si>
  <si>
    <t>TOPLAM</t>
  </si>
  <si>
    <t>Kredilerden Alınan Faizler</t>
  </si>
  <si>
    <t xml:space="preserve"> 1) TP Kredilerden Alınan Faizler</t>
  </si>
  <si>
    <t xml:space="preserve">    a - Kısa Vadeli Kredilerden</t>
  </si>
  <si>
    <t xml:space="preserve">    b - Orta ve Uzun Vadeli Kredilerden</t>
  </si>
  <si>
    <t xml:space="preserve"> 2) YP Kredilerden Alınan Faizler</t>
  </si>
  <si>
    <t xml:space="preserve"> 3) Takipteki Alacaklardan Alınan Faizler</t>
  </si>
  <si>
    <t>Mevduat Munzam Karşılıklarından Alınan Faizler</t>
  </si>
  <si>
    <t>Bankalardan Alınan Faizler</t>
  </si>
  <si>
    <t xml:space="preserve"> 3) Yurtdışı Bankalardan</t>
  </si>
  <si>
    <t>Menkul Değerler Cüzdanından Alınan Faizler</t>
  </si>
  <si>
    <t>Mevduata Verilen Faizler</t>
  </si>
  <si>
    <t xml:space="preserve"> 1) Tasarruf Mevduatına</t>
  </si>
  <si>
    <t xml:space="preserve">Kullanılan Kredilere Verilen Faizler </t>
  </si>
  <si>
    <t xml:space="preserve"> 2) Yurtiçi Bankalara</t>
  </si>
  <si>
    <t xml:space="preserve"> 3) Yurtdışı Bankalara</t>
  </si>
  <si>
    <t xml:space="preserve"> 4) Diğer Kuruluşlara</t>
  </si>
  <si>
    <t>Çıkarılan Menkul Kıymetlere Verilen Faizler</t>
  </si>
  <si>
    <t>NET FAİZ GELİRİ  [ I - II ]</t>
  </si>
  <si>
    <t>Alınan Ücret ve Komisyonlar</t>
  </si>
  <si>
    <t xml:space="preserve"> 1) Nakdi Kredilerden</t>
  </si>
  <si>
    <t xml:space="preserve"> 2) Gayri Nakdi Kredilerden</t>
  </si>
  <si>
    <t xml:space="preserve"> 3) Diğer</t>
  </si>
  <si>
    <t>Sermaye Piyasası İşlem Kârları</t>
  </si>
  <si>
    <t>Kambiyo Kârları</t>
  </si>
  <si>
    <t>İştirakler ve Bağlı Ortaklıklardan Alınan Kâr Payları(Temettü)</t>
  </si>
  <si>
    <t>Olağanüstü Gelirler</t>
  </si>
  <si>
    <t>Verilen Ücret ve Komisyonlar</t>
  </si>
  <si>
    <t xml:space="preserve"> 1) Nakdi Kredilere Verilen</t>
  </si>
  <si>
    <t>VERGİ ÖNCESİ KÂR / ZARAR [ III + VI ]</t>
  </si>
  <si>
    <t xml:space="preserve"> 2) Gayri Nakdi Kredilere Verilen</t>
  </si>
  <si>
    <t>Sermaye Piyasası İşlem Zararları</t>
  </si>
  <si>
    <t>Kambiyo Zararları</t>
  </si>
  <si>
    <t>Personel Giderleri</t>
  </si>
  <si>
    <t>Kıdem Tazminatı Provizyonu</t>
  </si>
  <si>
    <t>Kira Giderleri</t>
  </si>
  <si>
    <t>Amortisman Giderleri</t>
  </si>
  <si>
    <t>Vergi ve Harçlar</t>
  </si>
  <si>
    <t>I.</t>
  </si>
  <si>
    <t>Olağanüstü Giderler</t>
  </si>
  <si>
    <t>J.</t>
  </si>
  <si>
    <t>K.</t>
  </si>
  <si>
    <t>L.</t>
  </si>
  <si>
    <t>NET FAİZ DIŞI GELİRLER [ IV - V ]</t>
  </si>
  <si>
    <t>VERGİ PROVİZYONU</t>
  </si>
  <si>
    <t>NET KÂR / ZARAR [ VII - VIII ]</t>
  </si>
  <si>
    <t>FİNANSAL KİRALAMA ALACAKLARI [ Net ] *</t>
  </si>
  <si>
    <t>MEVDUAT YASAL KARŞILIKLARI</t>
  </si>
  <si>
    <t>K.K.T.C.Merkez Bankası Kredileri</t>
  </si>
  <si>
    <t xml:space="preserve"> 1) Kanuni Yedek Akçeler</t>
  </si>
  <si>
    <t xml:space="preserve"> 1) K.K.T.C.Merkez Bankasından</t>
  </si>
  <si>
    <t xml:space="preserve"> 2) Resmi Kuruluşlar Mevduatına</t>
  </si>
  <si>
    <t xml:space="preserve"> 3) Ticari Kuruluşlar Mevduatına</t>
  </si>
  <si>
    <t xml:space="preserve"> 4) Diğer Kuruluşlar Mevduatına</t>
  </si>
  <si>
    <t xml:space="preserve"> 5) Bankalar Mevduatına</t>
  </si>
  <si>
    <t xml:space="preserve"> 1) K.K.T.C.Merkez Bankasına</t>
  </si>
  <si>
    <t>TP</t>
  </si>
  <si>
    <t>YP</t>
  </si>
  <si>
    <t>Tahsil İmkanı Sınırlı Krediler ve Diğer Alacaklar [ Net ]</t>
  </si>
  <si>
    <t xml:space="preserve">Ödenmiş Sermaye  </t>
  </si>
  <si>
    <t xml:space="preserve">EMANET VE REHİNLİ KIYMETLER </t>
  </si>
  <si>
    <t>( * ) Yasa ile yetkilendirilen bankalar tarafından kullanılır.</t>
  </si>
  <si>
    <t xml:space="preserve">B. </t>
  </si>
  <si>
    <t>Döviz Mevduata Verilen Faizler</t>
  </si>
  <si>
    <t xml:space="preserve"> 6) Altın Depo Hesaplarına</t>
  </si>
  <si>
    <t>Dipnot</t>
  </si>
  <si>
    <t xml:space="preserve">MEVDUAT </t>
  </si>
  <si>
    <t>(11)</t>
  </si>
  <si>
    <t>(12)</t>
  </si>
  <si>
    <t>(13)</t>
  </si>
  <si>
    <t xml:space="preserve">ALINAN KREDİLER </t>
  </si>
  <si>
    <t>(15)</t>
  </si>
  <si>
    <t xml:space="preserve">ÇIKARILAN MENKUL KIYMETLER [ Net ]  </t>
  </si>
  <si>
    <t>(14)</t>
  </si>
  <si>
    <t xml:space="preserve">FONLAR </t>
  </si>
  <si>
    <t>(16)</t>
  </si>
  <si>
    <t xml:space="preserve">MUHTELİF BORÇLAR </t>
  </si>
  <si>
    <t>(17)</t>
  </si>
  <si>
    <t xml:space="preserve">DİĞER PASİFLER  </t>
  </si>
  <si>
    <t>(18)</t>
  </si>
  <si>
    <t xml:space="preserve">ÖZKAYNAKLAR </t>
  </si>
  <si>
    <t>(19)</t>
  </si>
  <si>
    <t xml:space="preserve">Değerleme Farkları </t>
  </si>
  <si>
    <t xml:space="preserve">TOPLAM PASİFLER  </t>
  </si>
  <si>
    <t>(1)</t>
  </si>
  <si>
    <t xml:space="preserve">BİLANÇO DIŞI YÜKÜMLÜLÜKLER </t>
  </si>
  <si>
    <t>(2)</t>
  </si>
  <si>
    <t xml:space="preserve">GARANTİ VE KEFALETLER </t>
  </si>
  <si>
    <t>(3)</t>
  </si>
  <si>
    <t xml:space="preserve">TAAHHÜTLER </t>
  </si>
  <si>
    <t>(4)</t>
  </si>
  <si>
    <t xml:space="preserve">DÖVİZ VE FAİZ HADDİ İLE İLGİLİ İŞLEMLER </t>
  </si>
  <si>
    <t xml:space="preserve">K.K.T.C.Merkez Bankası  </t>
  </si>
  <si>
    <t xml:space="preserve"> 2) Yurtdışı Bankalar  </t>
  </si>
  <si>
    <t xml:space="preserve">MENKUL DEĞERLER CÜZDANI [ Net ]  </t>
  </si>
  <si>
    <t xml:space="preserve">KREDİLER  </t>
  </si>
  <si>
    <t>(5)</t>
  </si>
  <si>
    <t xml:space="preserve">TAKİPTEKİ ALACAKLAR [ Net ] </t>
  </si>
  <si>
    <t>(6)</t>
  </si>
  <si>
    <t xml:space="preserve">MUHTELİF ALACAKLAR </t>
  </si>
  <si>
    <t>(7)</t>
  </si>
  <si>
    <t xml:space="preserve">İŞTİRAKLER [ Net ]  </t>
  </si>
  <si>
    <t xml:space="preserve">BAĞLI ORTAKLIKLAR [ Net ] </t>
  </si>
  <si>
    <t>(8)</t>
  </si>
  <si>
    <t xml:space="preserve">BAĞLI MENKUL KIYMETLER [ Net ]  </t>
  </si>
  <si>
    <t>(9)</t>
  </si>
  <si>
    <t xml:space="preserve">SABİT KIYMETLER [ Net ]  </t>
  </si>
  <si>
    <t>(10)</t>
  </si>
  <si>
    <t xml:space="preserve">DİĞER AKTİFLER </t>
  </si>
  <si>
    <t xml:space="preserve">TOPLAM AKTİFLER </t>
  </si>
  <si>
    <t xml:space="preserve">FAİZ GELİRLERİ  </t>
  </si>
  <si>
    <t xml:space="preserve">Diğer Faiz Gelirleri </t>
  </si>
  <si>
    <t xml:space="preserve">Diğer Faiz Giderleri </t>
  </si>
  <si>
    <t xml:space="preserve">Diğer Faiz Dışı Gelirler </t>
  </si>
  <si>
    <t>Takipteki Alacaklar Provizyonu</t>
  </si>
  <si>
    <t xml:space="preserve">Diğer Provizyonlar </t>
  </si>
  <si>
    <t xml:space="preserve">Diğer Faiz Dışı Giderler </t>
  </si>
  <si>
    <t xml:space="preserve"> 3) Ters Repo İşlemlerinden Alacaklar</t>
  </si>
  <si>
    <t>REPO İŞLEMLERİNDEN SAĞLANAN FONLAR</t>
  </si>
  <si>
    <t xml:space="preserve">FİNANSAL KİRALAMA BORÇLARI [ Net ] </t>
  </si>
  <si>
    <t xml:space="preserve"> 1) Kalkınma Bankası Tahvillerinden</t>
  </si>
  <si>
    <t xml:space="preserve"> 2) Yurtiçi Bankalardan </t>
  </si>
  <si>
    <t>FAİZ GİDERLERİ  (-)</t>
  </si>
  <si>
    <t>FAİZ DIŞI GİDERLER (-)</t>
  </si>
  <si>
    <t>( 31/12/2019)</t>
  </si>
  <si>
    <t>(31/12/2019)</t>
  </si>
  <si>
    <t>( 31/12/2020)</t>
  </si>
  <si>
    <t>(31/12/2020)</t>
  </si>
  <si>
    <t>( * )  Bankalararası Para Piyasaları bakiyesi tabloda KKTC Merkez Bankasının toplamına dahil edilmiştir.</t>
  </si>
  <si>
    <t>II.</t>
  </si>
  <si>
    <t>III</t>
  </si>
  <si>
    <t>IV</t>
  </si>
  <si>
    <t>V</t>
  </si>
  <si>
    <t>VI</t>
  </si>
  <si>
    <t>VII</t>
  </si>
  <si>
    <t>XI</t>
  </si>
  <si>
    <t>ALBANK LTD.</t>
  </si>
  <si>
    <t xml:space="preserve">KARŞILAŞTIRMALI BİLANÇOSU </t>
  </si>
  <si>
    <t>(TL)</t>
  </si>
  <si>
    <t xml:space="preserve">KARŞILAŞTIRMALI KAR ZARAR CETVELİ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</si>
</sst>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#,##0_ ;[Red]\-#,##0\ "/>
    <numFmt numFmtId="168" formatCode="General_)"/>
    <numFmt numFmtId="169" formatCode="[$£-809]#,##0.00;[Red]\-[$£-809]#,##0.00"/>
    <numFmt numFmtId="170" formatCode="_-* #,##0.00\ _₺_-;\-* #,##0.00\ _₺_-;_-* &quot;-&quot;??\ _₺_-;_-@_-"/>
  </numFmts>
  <fonts count="58" x14ac:knownFonts="1">
    <font>
      <sz val="10"/>
      <name val="MS Sans Serif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MS Sans Serif"/>
      <family val="2"/>
      <charset val="162"/>
    </font>
    <font>
      <sz val="10"/>
      <name val="MS Sans Serif"/>
      <family val="2"/>
      <charset val="162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14"/>
      <name val="Times New Roman Tur"/>
      <family val="1"/>
      <charset val="162"/>
    </font>
    <font>
      <b/>
      <sz val="14"/>
      <name val="Times New Roman Tur"/>
      <family val="1"/>
      <charset val="162"/>
    </font>
    <font>
      <b/>
      <sz val="16"/>
      <name val="Times New Roman Tur"/>
      <family val="1"/>
      <charset val="162"/>
    </font>
    <font>
      <sz val="10"/>
      <name val="Arial"/>
      <family val="2"/>
      <charset val="162"/>
    </font>
    <font>
      <sz val="11"/>
      <name val="Times New Roman Tur"/>
      <family val="1"/>
      <charset val="162"/>
    </font>
    <font>
      <sz val="11"/>
      <name val="Times New Roman"/>
      <family val="1"/>
    </font>
    <font>
      <sz val="12"/>
      <name val="MS Sans Serif"/>
      <family val="2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2"/>
      <name val="Times New Roman Tur"/>
      <charset val="162"/>
    </font>
    <font>
      <sz val="11"/>
      <name val="Times New Roman"/>
      <family val="1"/>
      <charset val="162"/>
    </font>
    <font>
      <b/>
      <sz val="12"/>
      <name val="Times New Roman Tur"/>
      <charset val="162"/>
    </font>
    <font>
      <sz val="14"/>
      <name val="MS Sans Serif"/>
      <family val="2"/>
      <charset val="162"/>
    </font>
    <font>
      <sz val="16"/>
      <name val="Times New Roman"/>
      <family val="1"/>
      <charset val="162"/>
    </font>
    <font>
      <sz val="10"/>
      <name val="Courier"/>
      <family val="3"/>
    </font>
    <font>
      <sz val="10"/>
      <name val="Courier"/>
      <family val="1"/>
      <charset val="162"/>
    </font>
    <font>
      <sz val="14"/>
      <name val="Times New Roman"/>
      <family val="1"/>
      <charset val="162"/>
    </font>
    <font>
      <sz val="10"/>
      <name val="MS Sans Serif"/>
      <family val="2"/>
      <charset val="162"/>
    </font>
    <font>
      <b/>
      <sz val="16"/>
      <name val="Times New Roman"/>
      <family val="1"/>
      <charset val="162"/>
    </font>
    <font>
      <sz val="10"/>
      <color rgb="FFFF0000"/>
      <name val="MS Sans Serif"/>
      <family val="2"/>
      <charset val="162"/>
    </font>
    <font>
      <sz val="12"/>
      <color theme="1"/>
      <name val="Times New Roman"/>
      <family val="1"/>
      <charset val="162"/>
    </font>
    <font>
      <sz val="12"/>
      <color rgb="FFFF0000"/>
      <name val="Times New Roman Tur"/>
      <family val="1"/>
      <charset val="162"/>
    </font>
    <font>
      <sz val="11"/>
      <color theme="0"/>
      <name val="Times New Roman"/>
      <family val="1"/>
      <charset val="162"/>
    </font>
    <font>
      <sz val="12"/>
      <color rgb="FFFF0000"/>
      <name val="Times New Roman Tur"/>
      <charset val="162"/>
    </font>
    <font>
      <b/>
      <sz val="12"/>
      <color rgb="FFFF0000"/>
      <name val="Times New Roman Tur"/>
      <charset val="162"/>
    </font>
    <font>
      <b/>
      <sz val="14"/>
      <color rgb="FFFF0000"/>
      <name val="Times New Roman"/>
      <family val="1"/>
      <charset val="162"/>
    </font>
    <font>
      <b/>
      <sz val="11"/>
      <name val="Times New Roman Tur"/>
      <charset val="162"/>
    </font>
    <font>
      <sz val="8"/>
      <name val="MS Sans Serif"/>
      <family val="2"/>
    </font>
    <font>
      <sz val="10"/>
      <color rgb="FFFF0000"/>
      <name val="MS Sans Serif"/>
      <family val="2"/>
    </font>
    <font>
      <sz val="11"/>
      <color theme="1"/>
      <name val="Times New Roman"/>
      <family val="1"/>
      <charset val="162"/>
    </font>
    <font>
      <u/>
      <sz val="10"/>
      <color theme="10"/>
      <name val="MS Sans Serif"/>
      <family val="2"/>
      <charset val="162"/>
    </font>
    <font>
      <u/>
      <sz val="10"/>
      <color theme="11"/>
      <name val="MS Sans Serif"/>
      <family val="2"/>
      <charset val="162"/>
    </font>
    <font>
      <sz val="9"/>
      <name val="Times New Roman Tur"/>
      <family val="1"/>
      <charset val="162"/>
    </font>
    <font>
      <sz val="9"/>
      <name val="Times New Roman Tur"/>
      <charset val="162"/>
    </font>
    <font>
      <sz val="9"/>
      <name val="MS Sans Serif"/>
      <family val="2"/>
      <charset val="162"/>
    </font>
    <font>
      <b/>
      <sz val="9"/>
      <name val="Times New Roman"/>
      <family val="1"/>
      <charset val="162"/>
    </font>
    <font>
      <sz val="10"/>
      <name val="Arial Tur"/>
      <charset val="162"/>
    </font>
    <font>
      <sz val="10"/>
      <color theme="1"/>
      <name val="Calibri"/>
      <family val="2"/>
      <charset val="162"/>
      <scheme val="minor"/>
    </font>
    <font>
      <sz val="12"/>
      <name val="Arial Tur"/>
      <charset val="162"/>
    </font>
    <font>
      <b/>
      <sz val="10"/>
      <name val="Times New Roman Tur"/>
      <charset val="162"/>
    </font>
    <font>
      <b/>
      <sz val="10"/>
      <name val="MS Sans Serif"/>
    </font>
    <font>
      <b/>
      <sz val="10"/>
      <name val="Times New Roman Tur"/>
      <family val="1"/>
      <charset val="162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7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indexed="12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indexed="10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tted">
        <color indexed="12"/>
      </top>
      <bottom style="medium">
        <color indexed="10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dotted">
        <color indexed="39"/>
      </top>
      <bottom style="dotted">
        <color indexed="39"/>
      </bottom>
      <diagonal/>
    </border>
    <border>
      <left/>
      <right style="medium">
        <color indexed="48"/>
      </right>
      <top style="dotted">
        <color indexed="12"/>
      </top>
      <bottom style="dotted">
        <color indexed="12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indexed="10"/>
      </bottom>
      <diagonal/>
    </border>
    <border>
      <left style="double">
        <color auto="1"/>
      </left>
      <right style="double">
        <color auto="1"/>
      </right>
      <top/>
      <bottom style="dotted">
        <color indexed="12"/>
      </bottom>
      <diagonal/>
    </border>
    <border>
      <left style="double">
        <color auto="1"/>
      </left>
      <right style="double">
        <color auto="1"/>
      </right>
      <top style="dotted">
        <color indexed="12"/>
      </top>
      <bottom style="dotted">
        <color indexed="39"/>
      </bottom>
      <diagonal/>
    </border>
    <border>
      <left style="double">
        <color auto="1"/>
      </left>
      <right style="double">
        <color auto="1"/>
      </right>
      <top style="dotted">
        <color indexed="39"/>
      </top>
      <bottom style="dotted">
        <color indexed="39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medium">
        <color theme="3"/>
      </right>
      <top style="dotted">
        <color indexed="39"/>
      </top>
      <bottom style="medium">
        <color indexed="10"/>
      </bottom>
      <diagonal/>
    </border>
    <border>
      <left style="double">
        <color auto="1"/>
      </left>
      <right style="medium">
        <color rgb="FF0070C0"/>
      </right>
      <top/>
      <bottom style="dotted">
        <color indexed="12"/>
      </bottom>
      <diagonal/>
    </border>
    <border>
      <left style="double">
        <color auto="1"/>
      </left>
      <right style="medium">
        <color rgb="FF0070C0"/>
      </right>
      <top style="dotted">
        <color indexed="12"/>
      </top>
      <bottom style="medium">
        <color indexed="10"/>
      </bottom>
      <diagonal/>
    </border>
    <border>
      <left style="double">
        <color auto="1"/>
      </left>
      <right style="medium">
        <color rgb="FF0070C0"/>
      </right>
      <top style="dotted">
        <color indexed="39"/>
      </top>
      <bottom style="dotted">
        <color indexed="39"/>
      </bottom>
      <diagonal/>
    </border>
    <border>
      <left style="double">
        <color auto="1"/>
      </left>
      <right style="medium">
        <color rgb="FF0070C0"/>
      </right>
      <top/>
      <bottom style="medium">
        <color indexed="10"/>
      </bottom>
      <diagonal/>
    </border>
    <border>
      <left style="double">
        <color auto="1"/>
      </left>
      <right style="medium">
        <color rgb="FF0070C0"/>
      </right>
      <top style="double">
        <color auto="1"/>
      </top>
      <bottom style="medium">
        <color rgb="FF0070C0"/>
      </bottom>
      <diagonal/>
    </border>
    <border>
      <left/>
      <right style="double">
        <color auto="1"/>
      </right>
      <top style="double">
        <color auto="1"/>
      </top>
      <bottom style="medium">
        <color rgb="FF0070C0"/>
      </bottom>
      <diagonal/>
    </border>
    <border>
      <left/>
      <right style="double">
        <color auto="1"/>
      </right>
      <top/>
      <bottom style="medium">
        <color indexed="10"/>
      </bottom>
      <diagonal/>
    </border>
    <border>
      <left/>
      <right style="double">
        <color auto="1"/>
      </right>
      <top/>
      <bottom style="dotted">
        <color indexed="12"/>
      </bottom>
      <diagonal/>
    </border>
    <border>
      <left/>
      <right style="double">
        <color auto="1"/>
      </right>
      <top style="dotted">
        <color indexed="12"/>
      </top>
      <bottom style="dotted">
        <color indexed="39"/>
      </bottom>
      <diagonal/>
    </border>
    <border>
      <left/>
      <right style="double">
        <color auto="1"/>
      </right>
      <top style="dotted">
        <color indexed="39"/>
      </top>
      <bottom style="dotted">
        <color indexed="39"/>
      </bottom>
      <diagonal/>
    </border>
    <border>
      <left/>
      <right style="medium">
        <color rgb="FF0070C0"/>
      </right>
      <top style="double">
        <color auto="1"/>
      </top>
      <bottom style="medium">
        <color rgb="FF0070C0"/>
      </bottom>
      <diagonal/>
    </border>
    <border>
      <left/>
      <right style="medium">
        <color rgb="FF0070C0"/>
      </right>
      <top/>
      <bottom style="medium">
        <color indexed="10"/>
      </bottom>
      <diagonal/>
    </border>
    <border>
      <left/>
      <right style="medium">
        <color rgb="FF0070C0"/>
      </right>
      <top/>
      <bottom style="dotted">
        <color indexed="12"/>
      </bottom>
      <diagonal/>
    </border>
    <border>
      <left/>
      <right style="medium">
        <color rgb="FF0070C0"/>
      </right>
      <top style="dotted">
        <color indexed="12"/>
      </top>
      <bottom style="medium">
        <color indexed="10"/>
      </bottom>
      <diagonal/>
    </border>
    <border>
      <left/>
      <right style="medium">
        <color rgb="FF0070C0"/>
      </right>
      <top style="dotted">
        <color indexed="39"/>
      </top>
      <bottom style="dotted">
        <color indexed="39"/>
      </bottom>
      <diagonal/>
    </border>
    <border>
      <left/>
      <right style="medium">
        <color rgb="FF0070C0"/>
      </right>
      <top style="dotted">
        <color indexed="12"/>
      </top>
      <bottom style="dotted">
        <color indexed="12"/>
      </bottom>
      <diagonal/>
    </border>
    <border>
      <left/>
      <right style="medium">
        <color rgb="FF0070C0"/>
      </right>
      <top style="medium">
        <color indexed="10"/>
      </top>
      <bottom style="dotted">
        <color indexed="12"/>
      </bottom>
      <diagonal/>
    </border>
    <border>
      <left style="medium">
        <color indexed="48"/>
      </left>
      <right style="medium">
        <color rgb="FF0070C0"/>
      </right>
      <top/>
      <bottom style="medium">
        <color indexed="10"/>
      </bottom>
      <diagonal/>
    </border>
    <border>
      <left style="medium">
        <color indexed="48"/>
      </left>
      <right style="medium">
        <color rgb="FF0070C0"/>
      </right>
      <top style="dotted">
        <color indexed="39"/>
      </top>
      <bottom style="dotted">
        <color indexed="39"/>
      </bottom>
      <diagonal/>
    </border>
    <border>
      <left style="medium">
        <color indexed="48"/>
      </left>
      <right style="medium">
        <color rgb="FF0070C0"/>
      </right>
      <top/>
      <bottom/>
      <diagonal/>
    </border>
    <border>
      <left style="medium">
        <color indexed="48"/>
      </left>
      <right style="medium">
        <color rgb="FF0070C0"/>
      </right>
      <top/>
      <bottom style="dotted">
        <color indexed="12"/>
      </bottom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double">
        <color auto="1"/>
      </bottom>
      <diagonal/>
    </border>
    <border>
      <left style="double">
        <color auto="1"/>
      </left>
      <right style="medium">
        <color rgb="FF0070C0"/>
      </right>
      <top style="dotted">
        <color indexed="12"/>
      </top>
      <bottom style="dotted">
        <color indexed="12"/>
      </bottom>
      <diagonal/>
    </border>
    <border>
      <left style="double">
        <color auto="1"/>
      </left>
      <right style="medium">
        <color rgb="FF0070C0"/>
      </right>
      <top style="medium">
        <color indexed="10"/>
      </top>
      <bottom style="medium">
        <color indexed="10"/>
      </bottom>
      <diagonal/>
    </border>
    <border>
      <left style="double">
        <color auto="1"/>
      </left>
      <right style="medium">
        <color rgb="FF0070C0"/>
      </right>
      <top style="dotted">
        <color indexed="12"/>
      </top>
      <bottom style="dotted">
        <color indexed="39"/>
      </bottom>
      <diagonal/>
    </border>
    <border>
      <left style="double">
        <color auto="1"/>
      </left>
      <right style="medium">
        <color rgb="FF0070C0"/>
      </right>
      <top/>
      <bottom/>
      <diagonal/>
    </border>
    <border>
      <left style="double">
        <color auto="1"/>
      </left>
      <right style="medium">
        <color rgb="FF0070C0"/>
      </right>
      <top/>
      <bottom style="double">
        <color auto="1"/>
      </bottom>
      <diagonal/>
    </border>
    <border>
      <left style="double">
        <color auto="1"/>
      </left>
      <right style="medium">
        <color rgb="FF0070C0"/>
      </right>
      <top style="dashed">
        <color indexed="39"/>
      </top>
      <bottom style="dashed">
        <color indexed="39"/>
      </bottom>
      <diagonal/>
    </border>
    <border>
      <left/>
      <right style="double">
        <color auto="1"/>
      </right>
      <top style="dashed">
        <color indexed="48"/>
      </top>
      <bottom style="dashed">
        <color indexed="48"/>
      </bottom>
      <diagonal/>
    </border>
    <border>
      <left/>
      <right style="double">
        <color auto="1"/>
      </right>
      <top style="medium">
        <color indexed="10"/>
      </top>
      <bottom/>
      <diagonal/>
    </border>
    <border>
      <left style="medium">
        <color rgb="FF0070C0"/>
      </left>
      <right style="medium">
        <color rgb="FF0070C0"/>
      </right>
      <top style="double">
        <color auto="1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medium">
        <color indexed="10"/>
      </bottom>
      <diagonal/>
    </border>
    <border>
      <left style="medium">
        <color rgb="FF0070C0"/>
      </left>
      <right style="medium">
        <color rgb="FF0070C0"/>
      </right>
      <top/>
      <bottom style="dotted">
        <color indexed="12"/>
      </bottom>
      <diagonal/>
    </border>
    <border>
      <left style="medium">
        <color rgb="FF0070C0"/>
      </left>
      <right style="medium">
        <color rgb="FF0070C0"/>
      </right>
      <top style="dotted">
        <color indexed="12"/>
      </top>
      <bottom style="medium">
        <color indexed="10"/>
      </bottom>
      <diagonal/>
    </border>
    <border>
      <left style="medium">
        <color rgb="FF0070C0"/>
      </left>
      <right style="medium">
        <color rgb="FF0070C0"/>
      </right>
      <top style="dotted">
        <color indexed="39"/>
      </top>
      <bottom style="dotted">
        <color indexed="39"/>
      </bottom>
      <diagonal/>
    </border>
    <border>
      <left style="medium">
        <color rgb="FF0070C0"/>
      </left>
      <right style="medium">
        <color rgb="FF0070C0"/>
      </right>
      <top style="dashed">
        <color indexed="39"/>
      </top>
      <bottom style="dashed">
        <color indexed="39"/>
      </bottom>
      <diagonal/>
    </border>
    <border>
      <left style="medium">
        <color rgb="FF0070C0"/>
      </left>
      <right style="medium">
        <color rgb="FF0070C0"/>
      </right>
      <top style="medium">
        <color indexed="10"/>
      </top>
      <bottom style="dotted">
        <color indexed="12"/>
      </bottom>
      <diagonal/>
    </border>
    <border>
      <left style="medium">
        <color rgb="FF0070C0"/>
      </left>
      <right style="medium">
        <color rgb="FF0070C0"/>
      </right>
      <top style="medium">
        <color indexed="10"/>
      </top>
      <bottom style="medium">
        <color indexed="10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double">
        <color auto="1"/>
      </bottom>
      <diagonal/>
    </border>
    <border>
      <left style="medium">
        <color rgb="FF0070C0"/>
      </left>
      <right style="medium">
        <color rgb="FF0070C0"/>
      </right>
      <top style="dashed">
        <color indexed="12"/>
      </top>
      <bottom style="medium">
        <color indexed="10"/>
      </bottom>
      <diagonal/>
    </border>
    <border>
      <left style="medium">
        <color rgb="FF0070C0"/>
      </left>
      <right style="medium">
        <color rgb="FF0070C0"/>
      </right>
      <top style="dotted">
        <color indexed="12"/>
      </top>
      <bottom style="dotted">
        <color indexed="12"/>
      </bottom>
      <diagonal/>
    </border>
    <border>
      <left/>
      <right style="double">
        <color auto="1"/>
      </right>
      <top style="dashed">
        <color indexed="12"/>
      </top>
      <bottom style="medium">
        <color indexed="10"/>
      </bottom>
      <diagonal/>
    </border>
    <border>
      <left/>
      <right style="double">
        <color auto="1"/>
      </right>
      <top style="dotted">
        <color indexed="12"/>
      </top>
      <bottom style="dotted">
        <color indexed="12"/>
      </bottom>
      <diagonal/>
    </border>
    <border>
      <left/>
      <right style="double">
        <color auto="1"/>
      </right>
      <top style="medium">
        <color indexed="10"/>
      </top>
      <bottom style="medium">
        <color rgb="FFFF0000"/>
      </bottom>
      <diagonal/>
    </border>
    <border>
      <left style="medium">
        <color rgb="FF0070C0"/>
      </left>
      <right style="medium">
        <color rgb="FF0070C0"/>
      </right>
      <top style="medium">
        <color indexed="10"/>
      </top>
      <bottom style="double">
        <color auto="1"/>
      </bottom>
      <diagonal/>
    </border>
    <border>
      <left/>
      <right style="medium">
        <color rgb="FF0070C0"/>
      </right>
      <top style="dashed">
        <color indexed="12"/>
      </top>
      <bottom style="medium">
        <color indexed="10"/>
      </bottom>
      <diagonal/>
    </border>
    <border>
      <left/>
      <right style="medium">
        <color rgb="FF0070C0"/>
      </right>
      <top style="medium">
        <color indexed="10"/>
      </top>
      <bottom style="medium">
        <color indexed="10"/>
      </bottom>
      <diagonal/>
    </border>
    <border>
      <left/>
      <right style="medium">
        <color rgb="FF0070C0"/>
      </right>
      <top style="medium">
        <color indexed="10"/>
      </top>
      <bottom style="double">
        <color auto="1"/>
      </bottom>
      <diagonal/>
    </border>
    <border>
      <left style="medium">
        <color rgb="FF0070C0"/>
      </left>
      <right style="double">
        <color auto="1"/>
      </right>
      <top/>
      <bottom style="medium">
        <color indexed="10"/>
      </bottom>
      <diagonal/>
    </border>
    <border>
      <left style="medium">
        <color rgb="FF0070C0"/>
      </left>
      <right style="double">
        <color auto="1"/>
      </right>
      <top/>
      <bottom style="dotted">
        <color indexed="12"/>
      </bottom>
      <diagonal/>
    </border>
    <border>
      <left style="medium">
        <color rgb="FF0070C0"/>
      </left>
      <right style="double">
        <color auto="1"/>
      </right>
      <top style="dotted">
        <color indexed="12"/>
      </top>
      <bottom style="medium">
        <color indexed="10"/>
      </bottom>
      <diagonal/>
    </border>
    <border>
      <left style="medium">
        <color rgb="FF0070C0"/>
      </left>
      <right style="double">
        <color auto="1"/>
      </right>
      <top style="dashed">
        <color indexed="12"/>
      </top>
      <bottom style="medium">
        <color indexed="10"/>
      </bottom>
      <diagonal/>
    </border>
    <border>
      <left style="medium">
        <color rgb="FF0070C0"/>
      </left>
      <right style="double">
        <color auto="1"/>
      </right>
      <top style="dotted">
        <color indexed="12"/>
      </top>
      <bottom style="dotted">
        <color indexed="12"/>
      </bottom>
      <diagonal/>
    </border>
    <border>
      <left style="medium">
        <color rgb="FF0070C0"/>
      </left>
      <right style="double">
        <color auto="1"/>
      </right>
      <top/>
      <bottom/>
      <diagonal/>
    </border>
    <border>
      <left style="medium">
        <color rgb="FF0070C0"/>
      </left>
      <right style="double">
        <color auto="1"/>
      </right>
      <top style="medium">
        <color indexed="10"/>
      </top>
      <bottom style="medium">
        <color rgb="FFFF0000"/>
      </bottom>
      <diagonal/>
    </border>
    <border>
      <left style="medium">
        <color rgb="FF0070C0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rgb="FF0070C0"/>
      </left>
      <right style="medium">
        <color rgb="FF0070C0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rgb="FF0070C0"/>
      </right>
      <top style="double">
        <color auto="1"/>
      </top>
      <bottom style="medium">
        <color auto="1"/>
      </bottom>
      <diagonal/>
    </border>
    <border>
      <left style="medium">
        <color rgb="FF0070C0"/>
      </left>
      <right style="double">
        <color auto="1"/>
      </right>
      <top/>
      <bottom style="medium">
        <color auto="1"/>
      </bottom>
      <diagonal/>
    </border>
    <border>
      <left/>
      <right style="medium">
        <color rgb="FF0070C0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tted">
        <color indexed="12"/>
      </top>
      <bottom style="medium">
        <color indexed="10"/>
      </bottom>
      <diagonal/>
    </border>
    <border>
      <left style="double">
        <color auto="1"/>
      </left>
      <right style="double">
        <color auto="1"/>
      </right>
      <top style="dashed">
        <color indexed="12"/>
      </top>
      <bottom style="medium">
        <color indexed="10"/>
      </bottom>
      <diagonal/>
    </border>
    <border>
      <left style="double">
        <color auto="1"/>
      </left>
      <right style="double">
        <color auto="1"/>
      </right>
      <top style="dotted">
        <color indexed="12"/>
      </top>
      <bottom style="dotted">
        <color indexed="12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indexed="10"/>
      </bottom>
      <diagonal/>
    </border>
    <border>
      <left style="medium">
        <color rgb="FF0070C0"/>
      </left>
      <right style="double">
        <color auto="1"/>
      </right>
      <top style="dotted">
        <color indexed="12"/>
      </top>
      <bottom style="medium">
        <color rgb="FFFF0000"/>
      </bottom>
      <diagonal/>
    </border>
    <border>
      <left style="double">
        <color auto="1"/>
      </left>
      <right style="double">
        <color auto="1"/>
      </right>
      <top style="dotted">
        <color indexed="12"/>
      </top>
      <bottom style="medium">
        <color rgb="FFFF0000"/>
      </bottom>
      <diagonal/>
    </border>
    <border>
      <left style="medium">
        <color rgb="FF0070C0"/>
      </left>
      <right style="double">
        <color auto="1"/>
      </right>
      <top style="medium">
        <color rgb="FFFF0000"/>
      </top>
      <bottom style="dotted">
        <color indexed="12"/>
      </bottom>
      <diagonal/>
    </border>
    <border>
      <left style="medium">
        <color rgb="FF0070C0"/>
      </left>
      <right style="double">
        <color auto="1"/>
      </right>
      <top style="medium">
        <color indexed="10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rgb="FF0070C0"/>
      </left>
      <right style="medium">
        <color rgb="FF0070C0"/>
      </right>
      <top style="dotted">
        <color indexed="12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29">
    <xf numFmtId="0" fontId="0" fillId="0" borderId="0"/>
    <xf numFmtId="4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7" fillId="0" borderId="0"/>
    <xf numFmtId="0" fontId="13" fillId="0" borderId="0"/>
    <xf numFmtId="168" fontId="30" fillId="0" borderId="0"/>
    <xf numFmtId="168" fontId="31" fillId="0" borderId="0"/>
    <xf numFmtId="0" fontId="33" fillId="0" borderId="0"/>
    <xf numFmtId="9" fontId="13" fillId="0" borderId="0" applyFont="0" applyFill="0" applyBorder="0" applyAlignment="0" applyProtection="0"/>
    <xf numFmtId="168" fontId="18" fillId="0" borderId="0"/>
    <xf numFmtId="38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" fillId="0" borderId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52" fillId="0" borderId="0"/>
    <xf numFmtId="0" fontId="53" fillId="0" borderId="0"/>
    <xf numFmtId="169" fontId="1" fillId="0" borderId="0"/>
    <xf numFmtId="0" fontId="7" fillId="0" borderId="0"/>
    <xf numFmtId="4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4" fillId="0" borderId="0"/>
    <xf numFmtId="43" fontId="13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7" fillId="0" borderId="0"/>
    <xf numFmtId="0" fontId="13" fillId="0" borderId="0"/>
    <xf numFmtId="169" fontId="1" fillId="0" borderId="0"/>
    <xf numFmtId="0" fontId="7" fillId="0" borderId="0"/>
    <xf numFmtId="43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4" fontId="1" fillId="0" borderId="0" applyFont="0" applyFill="0" applyBorder="0" applyAlignment="0" applyProtection="0"/>
    <xf numFmtId="0" fontId="7" fillId="0" borderId="0"/>
    <xf numFmtId="40" fontId="7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170" fontId="13" fillId="0" borderId="0" applyFont="0" applyFill="0" applyBorder="0" applyAlignment="0" applyProtection="0"/>
  </cellStyleXfs>
  <cellXfs count="362">
    <xf numFmtId="0" fontId="0" fillId="0" borderId="0" xfId="0"/>
    <xf numFmtId="0" fontId="9" fillId="0" borderId="0" xfId="0" applyFont="1"/>
    <xf numFmtId="0" fontId="9" fillId="0" borderId="0" xfId="0" applyFont="1" applyBorder="1"/>
    <xf numFmtId="0" fontId="11" fillId="0" borderId="0" xfId="0" applyFont="1" applyBorder="1"/>
    <xf numFmtId="3" fontId="9" fillId="0" borderId="0" xfId="0" applyNumberFormat="1" applyFont="1" applyBorder="1"/>
    <xf numFmtId="0" fontId="0" fillId="0" borderId="0" xfId="0" applyFill="1"/>
    <xf numFmtId="0" fontId="9" fillId="0" borderId="0" xfId="0" applyFont="1" applyFill="1"/>
    <xf numFmtId="0" fontId="9" fillId="0" borderId="0" xfId="0" applyFont="1" applyFill="1" applyBorder="1"/>
    <xf numFmtId="0" fontId="7" fillId="0" borderId="0" xfId="0" applyFont="1"/>
    <xf numFmtId="0" fontId="7" fillId="0" borderId="0" xfId="0" applyFont="1" applyFill="1"/>
    <xf numFmtId="0" fontId="20" fillId="0" borderId="0" xfId="0" applyFont="1" applyFill="1" applyBorder="1"/>
    <xf numFmtId="38" fontId="9" fillId="0" borderId="0" xfId="0" applyNumberFormat="1" applyFont="1" applyBorder="1"/>
    <xf numFmtId="0" fontId="36" fillId="0" borderId="0" xfId="0" applyFont="1"/>
    <xf numFmtId="4" fontId="36" fillId="0" borderId="0" xfId="0" applyNumberFormat="1" applyFont="1"/>
    <xf numFmtId="4" fontId="0" fillId="0" borderId="0" xfId="0" applyNumberFormat="1"/>
    <xf numFmtId="0" fontId="17" fillId="0" borderId="0" xfId="0" applyFont="1" applyFill="1" applyBorder="1"/>
    <xf numFmtId="0" fontId="17" fillId="0" borderId="2" xfId="0" applyFont="1" applyFill="1" applyBorder="1"/>
    <xf numFmtId="0" fontId="17" fillId="0" borderId="0" xfId="0" quotePrefix="1" applyFont="1" applyFill="1" applyBorder="1" applyAlignment="1">
      <alignment horizontal="left"/>
    </xf>
    <xf numFmtId="0" fontId="34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left"/>
    </xf>
    <xf numFmtId="49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0" fontId="17" fillId="0" borderId="13" xfId="0" applyFont="1" applyFill="1" applyBorder="1"/>
    <xf numFmtId="0" fontId="17" fillId="0" borderId="12" xfId="0" applyFont="1" applyFill="1" applyBorder="1"/>
    <xf numFmtId="49" fontId="17" fillId="0" borderId="12" xfId="0" applyNumberFormat="1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Fill="1"/>
    <xf numFmtId="0" fontId="25" fillId="0" borderId="0" xfId="0" applyFont="1" applyFill="1"/>
    <xf numFmtId="0" fontId="25" fillId="0" borderId="2" xfId="0" applyFont="1" applyFill="1" applyBorder="1"/>
    <xf numFmtId="0" fontId="25" fillId="0" borderId="0" xfId="0" applyFont="1" applyFill="1" applyBorder="1"/>
    <xf numFmtId="0" fontId="25" fillId="0" borderId="0" xfId="0" quotePrefix="1" applyFont="1" applyFill="1" applyBorder="1" applyAlignment="1">
      <alignment horizontal="left"/>
    </xf>
    <xf numFmtId="0" fontId="25" fillId="0" borderId="0" xfId="0" applyFont="1" applyFill="1" applyBorder="1" applyAlignment="1">
      <alignment vertical="top" wrapText="1"/>
    </xf>
    <xf numFmtId="49" fontId="25" fillId="0" borderId="0" xfId="0" applyNumberFormat="1" applyFont="1" applyFill="1" applyBorder="1" applyAlignment="1"/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3" fontId="25" fillId="0" borderId="0" xfId="0" applyNumberFormat="1" applyFont="1" applyFill="1" applyBorder="1"/>
    <xf numFmtId="0" fontId="25" fillId="0" borderId="0" xfId="0" quotePrefix="1" applyFont="1" applyFill="1" applyBorder="1" applyAlignment="1">
      <alignment horizontal="center"/>
    </xf>
    <xf numFmtId="0" fontId="25" fillId="0" borderId="2" xfId="0" applyFont="1" applyFill="1" applyBorder="1" applyAlignment="1">
      <alignment horizontal="left"/>
    </xf>
    <xf numFmtId="0" fontId="25" fillId="0" borderId="2" xfId="0" quotePrefix="1" applyFont="1" applyFill="1" applyBorder="1" applyAlignment="1">
      <alignment horizontal="left"/>
    </xf>
    <xf numFmtId="0" fontId="27" fillId="0" borderId="0" xfId="0" applyFont="1" applyFill="1" applyBorder="1" applyAlignment="1">
      <alignment horizontal="center"/>
    </xf>
    <xf numFmtId="3" fontId="25" fillId="0" borderId="0" xfId="0" applyNumberFormat="1" applyFont="1" applyFill="1"/>
    <xf numFmtId="3" fontId="25" fillId="0" borderId="0" xfId="1" applyNumberFormat="1" applyFont="1" applyFill="1" applyBorder="1"/>
    <xf numFmtId="3" fontId="25" fillId="0" borderId="11" xfId="1" applyNumberFormat="1" applyFont="1" applyFill="1" applyBorder="1"/>
    <xf numFmtId="40" fontId="25" fillId="0" borderId="0" xfId="1" applyFont="1" applyFill="1" applyBorder="1"/>
    <xf numFmtId="0" fontId="25" fillId="0" borderId="13" xfId="0" applyFont="1" applyFill="1" applyBorder="1"/>
    <xf numFmtId="0" fontId="17" fillId="0" borderId="4" xfId="0" applyFont="1" applyFill="1" applyBorder="1"/>
    <xf numFmtId="0" fontId="9" fillId="0" borderId="2" xfId="0" applyFont="1" applyBorder="1"/>
    <xf numFmtId="49" fontId="9" fillId="0" borderId="0" xfId="0" applyNumberFormat="1" applyFont="1" applyFill="1" applyBorder="1" applyAlignment="1">
      <alignment horizontal="center"/>
    </xf>
    <xf numFmtId="0" fontId="25" fillId="0" borderId="0" xfId="0" applyFont="1" applyAlignment="1">
      <alignment wrapText="1"/>
    </xf>
    <xf numFmtId="0" fontId="11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29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3" fontId="0" fillId="0" borderId="0" xfId="0" applyNumberFormat="1"/>
    <xf numFmtId="0" fontId="25" fillId="0" borderId="17" xfId="0" quotePrefix="1" applyFont="1" applyFill="1" applyBorder="1" applyAlignment="1">
      <alignment horizontal="left"/>
    </xf>
    <xf numFmtId="0" fontId="25" fillId="0" borderId="17" xfId="0" applyFont="1" applyFill="1" applyBorder="1"/>
    <xf numFmtId="3" fontId="27" fillId="0" borderId="18" xfId="1" applyNumberFormat="1" applyFont="1" applyFill="1" applyBorder="1"/>
    <xf numFmtId="49" fontId="25" fillId="0" borderId="12" xfId="0" applyNumberFormat="1" applyFont="1" applyFill="1" applyBorder="1" applyAlignment="1"/>
    <xf numFmtId="3" fontId="25" fillId="0" borderId="20" xfId="1" applyNumberFormat="1" applyFont="1" applyFill="1" applyBorder="1"/>
    <xf numFmtId="3" fontId="27" fillId="0" borderId="16" xfId="1" applyNumberFormat="1" applyFont="1" applyFill="1" applyBorder="1"/>
    <xf numFmtId="3" fontId="27" fillId="0" borderId="20" xfId="1" applyNumberFormat="1" applyFont="1" applyFill="1" applyBorder="1"/>
    <xf numFmtId="3" fontId="39" fillId="0" borderId="20" xfId="1" applyNumberFormat="1" applyFont="1" applyFill="1" applyBorder="1"/>
    <xf numFmtId="49" fontId="25" fillId="0" borderId="22" xfId="0" applyNumberFormat="1" applyFont="1" applyFill="1" applyBorder="1" applyAlignment="1">
      <alignment horizontal="center"/>
    </xf>
    <xf numFmtId="49" fontId="25" fillId="0" borderId="23" xfId="0" applyNumberFormat="1" applyFont="1" applyFill="1" applyBorder="1" applyAlignment="1">
      <alignment horizontal="center"/>
    </xf>
    <xf numFmtId="49" fontId="25" fillId="0" borderId="24" xfId="0" applyNumberFormat="1" applyFont="1" applyFill="1" applyBorder="1" applyAlignment="1">
      <alignment horizontal="center"/>
    </xf>
    <xf numFmtId="49" fontId="25" fillId="0" borderId="26" xfId="0" applyNumberFormat="1" applyFont="1" applyFill="1" applyBorder="1" applyAlignment="1">
      <alignment horizontal="center"/>
    </xf>
    <xf numFmtId="49" fontId="25" fillId="0" borderId="27" xfId="0" applyNumberFormat="1" applyFont="1" applyFill="1" applyBorder="1" applyAlignment="1">
      <alignment horizontal="center"/>
    </xf>
    <xf numFmtId="49" fontId="25" fillId="0" borderId="19" xfId="0" applyNumberFormat="1" applyFont="1" applyFill="1" applyBorder="1" applyAlignment="1">
      <alignment horizontal="center"/>
    </xf>
    <xf numFmtId="3" fontId="25" fillId="0" borderId="1" xfId="1" applyNumberFormat="1" applyFont="1" applyFill="1" applyBorder="1"/>
    <xf numFmtId="3" fontId="27" fillId="0" borderId="28" xfId="1" applyNumberFormat="1" applyFont="1" applyFill="1" applyBorder="1"/>
    <xf numFmtId="3" fontId="25" fillId="0" borderId="29" xfId="1" applyNumberFormat="1" applyFont="1" applyFill="1" applyBorder="1"/>
    <xf numFmtId="3" fontId="27" fillId="0" borderId="30" xfId="1" applyNumberFormat="1" applyFont="1" applyFill="1" applyBorder="1"/>
    <xf numFmtId="3" fontId="25" fillId="0" borderId="31" xfId="1" applyNumberFormat="1" applyFont="1" applyFill="1" applyBorder="1"/>
    <xf numFmtId="3" fontId="27" fillId="0" borderId="29" xfId="1" applyNumberFormat="1" applyFont="1" applyFill="1" applyBorder="1"/>
    <xf numFmtId="3" fontId="27" fillId="0" borderId="32" xfId="1" applyNumberFormat="1" applyFont="1" applyFill="1" applyBorder="1"/>
    <xf numFmtId="3" fontId="27" fillId="0" borderId="35" xfId="1" applyNumberFormat="1" applyFont="1" applyFill="1" applyBorder="1"/>
    <xf numFmtId="3" fontId="25" fillId="0" borderId="36" xfId="1" applyNumberFormat="1" applyFont="1" applyFill="1" applyBorder="1"/>
    <xf numFmtId="3" fontId="25" fillId="0" borderId="37" xfId="1" applyNumberFormat="1" applyFont="1" applyFill="1" applyBorder="1"/>
    <xf numFmtId="3" fontId="25" fillId="0" borderId="38" xfId="1" applyNumberFormat="1" applyFont="1" applyFill="1" applyBorder="1"/>
    <xf numFmtId="3" fontId="27" fillId="0" borderId="38" xfId="1" applyNumberFormat="1" applyFont="1" applyFill="1" applyBorder="1"/>
    <xf numFmtId="3" fontId="39" fillId="0" borderId="38" xfId="1" applyNumberFormat="1" applyFont="1" applyFill="1" applyBorder="1"/>
    <xf numFmtId="3" fontId="27" fillId="0" borderId="15" xfId="1" applyNumberFormat="1" applyFont="1" applyFill="1" applyBorder="1"/>
    <xf numFmtId="3" fontId="27" fillId="0" borderId="40" xfId="1" applyNumberFormat="1" applyFont="1" applyFill="1" applyBorder="1"/>
    <xf numFmtId="3" fontId="25" fillId="0" borderId="41" xfId="1" applyNumberFormat="1" applyFont="1" applyFill="1" applyBorder="1"/>
    <xf numFmtId="3" fontId="27" fillId="0" borderId="42" xfId="1" applyNumberFormat="1" applyFont="1" applyFill="1" applyBorder="1"/>
    <xf numFmtId="3" fontId="25" fillId="0" borderId="43" xfId="1" applyNumberFormat="1" applyFont="1" applyFill="1" applyBorder="1"/>
    <xf numFmtId="3" fontId="27" fillId="0" borderId="41" xfId="1" applyNumberFormat="1" applyFont="1" applyFill="1" applyBorder="1"/>
    <xf numFmtId="3" fontId="27" fillId="0" borderId="46" xfId="1" applyNumberFormat="1" applyFont="1" applyFill="1" applyBorder="1"/>
    <xf numFmtId="3" fontId="27" fillId="0" borderId="47" xfId="1" applyNumberFormat="1" applyFont="1" applyFill="1" applyBorder="1"/>
    <xf numFmtId="3" fontId="25" fillId="0" borderId="48" xfId="1" applyNumberFormat="1" applyFont="1" applyFill="1" applyBorder="1"/>
    <xf numFmtId="3" fontId="39" fillId="0" borderId="47" xfId="1" applyNumberFormat="1" applyFont="1" applyFill="1" applyBorder="1"/>
    <xf numFmtId="3" fontId="25" fillId="0" borderId="47" xfId="1" applyNumberFormat="1" applyFont="1" applyFill="1" applyBorder="1"/>
    <xf numFmtId="3" fontId="25" fillId="0" borderId="49" xfId="1" applyNumberFormat="1" applyFont="1" applyFill="1" applyBorder="1"/>
    <xf numFmtId="3" fontId="25" fillId="0" borderId="50" xfId="1" applyNumberFormat="1" applyFont="1" applyFill="1" applyBorder="1"/>
    <xf numFmtId="3" fontId="25" fillId="0" borderId="52" xfId="1" applyNumberFormat="1" applyFont="1" applyFill="1" applyBorder="1"/>
    <xf numFmtId="3" fontId="27" fillId="0" borderId="53" xfId="1" applyNumberFormat="1" applyFont="1" applyFill="1" applyBorder="1"/>
    <xf numFmtId="3" fontId="25" fillId="0" borderId="55" xfId="1" applyNumberFormat="1" applyFont="1" applyFill="1" applyBorder="1"/>
    <xf numFmtId="3" fontId="27" fillId="0" borderId="56" xfId="1" applyNumberFormat="1" applyFont="1" applyFill="1" applyBorder="1"/>
    <xf numFmtId="38" fontId="25" fillId="0" borderId="57" xfId="1" applyNumberFormat="1" applyFont="1" applyBorder="1"/>
    <xf numFmtId="38" fontId="25" fillId="0" borderId="29" xfId="1" applyNumberFormat="1" applyFont="1" applyBorder="1"/>
    <xf numFmtId="3" fontId="27" fillId="0" borderId="31" xfId="1" applyNumberFormat="1" applyFont="1" applyFill="1" applyBorder="1"/>
    <xf numFmtId="3" fontId="39" fillId="0" borderId="31" xfId="1" applyNumberFormat="1" applyFont="1" applyFill="1" applyBorder="1"/>
    <xf numFmtId="38" fontId="25" fillId="0" borderId="58" xfId="1" applyNumberFormat="1" applyFont="1" applyBorder="1"/>
    <xf numFmtId="38" fontId="25" fillId="0" borderId="59" xfId="1" applyNumberFormat="1" applyFont="1" applyBorder="1"/>
    <xf numFmtId="38" fontId="25" fillId="0" borderId="1" xfId="1" applyNumberFormat="1" applyFont="1" applyBorder="1"/>
    <xf numFmtId="3" fontId="27" fillId="0" borderId="61" xfId="1" applyNumberFormat="1" applyFont="1" applyFill="1" applyBorder="1"/>
    <xf numFmtId="3" fontId="25" fillId="0" borderId="62" xfId="1" applyNumberFormat="1" applyFont="1" applyFill="1" applyBorder="1"/>
    <xf numFmtId="3" fontId="25" fillId="0" borderId="64" xfId="1" applyNumberFormat="1" applyFont="1" applyFill="1" applyBorder="1"/>
    <xf numFmtId="38" fontId="25" fillId="0" borderId="65" xfId="1" applyNumberFormat="1" applyFont="1" applyBorder="1"/>
    <xf numFmtId="38" fontId="25" fillId="0" borderId="62" xfId="1" applyNumberFormat="1" applyFont="1" applyBorder="1"/>
    <xf numFmtId="3" fontId="25" fillId="0" borderId="66" xfId="1" applyNumberFormat="1" applyFont="1" applyFill="1" applyBorder="1"/>
    <xf numFmtId="38" fontId="25" fillId="0" borderId="65" xfId="1" applyNumberFormat="1" applyFont="1" applyFill="1" applyBorder="1"/>
    <xf numFmtId="3" fontId="27" fillId="0" borderId="67" xfId="1" applyNumberFormat="1" applyFont="1" applyFill="1" applyBorder="1"/>
    <xf numFmtId="3" fontId="25" fillId="0" borderId="68" xfId="1" applyNumberFormat="1" applyFont="1" applyFill="1" applyBorder="1"/>
    <xf numFmtId="3" fontId="21" fillId="0" borderId="61" xfId="1" applyNumberFormat="1" applyFont="1" applyFill="1" applyBorder="1"/>
    <xf numFmtId="3" fontId="26" fillId="0" borderId="66" xfId="1" applyNumberFormat="1" applyFont="1" applyFill="1" applyBorder="1"/>
    <xf numFmtId="3" fontId="26" fillId="0" borderId="62" xfId="1" applyNumberFormat="1" applyFont="1" applyFill="1" applyBorder="1"/>
    <xf numFmtId="3" fontId="21" fillId="0" borderId="63" xfId="1" applyNumberFormat="1" applyFont="1" applyFill="1" applyBorder="1"/>
    <xf numFmtId="3" fontId="21" fillId="0" borderId="62" xfId="1" applyNumberFormat="1" applyFont="1" applyFill="1" applyBorder="1"/>
    <xf numFmtId="3" fontId="26" fillId="0" borderId="71" xfId="1" applyNumberFormat="1" applyFont="1" applyFill="1" applyBorder="1"/>
    <xf numFmtId="3" fontId="21" fillId="0" borderId="67" xfId="1" applyNumberFormat="1" applyFont="1" applyFill="1" applyBorder="1"/>
    <xf numFmtId="3" fontId="26" fillId="0" borderId="68" xfId="1" applyNumberFormat="1" applyFont="1" applyFill="1" applyBorder="1"/>
    <xf numFmtId="3" fontId="21" fillId="0" borderId="35" xfId="1" applyNumberFormat="1" applyFont="1" applyFill="1" applyBorder="1"/>
    <xf numFmtId="3" fontId="26" fillId="0" borderId="36" xfId="1" applyNumberFormat="1" applyFont="1" applyFill="1" applyBorder="1"/>
    <xf numFmtId="3" fontId="21" fillId="0" borderId="18" xfId="1" applyNumberFormat="1" applyFont="1" applyFill="1" applyBorder="1"/>
    <xf numFmtId="3" fontId="21" fillId="0" borderId="72" xfId="1" applyNumberFormat="1" applyFont="1" applyFill="1" applyBorder="1"/>
    <xf numFmtId="3" fontId="21" fillId="0" borderId="36" xfId="1" applyNumberFormat="1" applyFont="1" applyFill="1" applyBorder="1"/>
    <xf numFmtId="3" fontId="21" fillId="0" borderId="73" xfId="1" applyNumberFormat="1" applyFont="1" applyFill="1" applyBorder="1"/>
    <xf numFmtId="3" fontId="26" fillId="0" borderId="73" xfId="1" applyNumberFormat="1" applyFont="1" applyFill="1" applyBorder="1"/>
    <xf numFmtId="38" fontId="20" fillId="0" borderId="35" xfId="1" applyNumberFormat="1" applyFont="1" applyFill="1" applyBorder="1"/>
    <xf numFmtId="3" fontId="26" fillId="0" borderId="1" xfId="1" applyNumberFormat="1" applyFont="1" applyFill="1" applyBorder="1"/>
    <xf numFmtId="40" fontId="38" fillId="0" borderId="1" xfId="1" applyFont="1" applyFill="1" applyBorder="1"/>
    <xf numFmtId="3" fontId="21" fillId="0" borderId="74" xfId="1" applyNumberFormat="1" applyFont="1" applyFill="1" applyBorder="1"/>
    <xf numFmtId="0" fontId="32" fillId="0" borderId="12" xfId="0" applyFont="1" applyFill="1" applyBorder="1" applyAlignment="1">
      <alignment horizontal="left"/>
    </xf>
    <xf numFmtId="3" fontId="21" fillId="0" borderId="75" xfId="1" applyNumberFormat="1" applyFont="1" applyFill="1" applyBorder="1"/>
    <xf numFmtId="3" fontId="21" fillId="0" borderId="69" xfId="1" applyNumberFormat="1" applyFont="1" applyFill="1" applyBorder="1"/>
    <xf numFmtId="3" fontId="21" fillId="0" borderId="40" xfId="1" applyNumberFormat="1" applyFont="1" applyFill="1" applyBorder="1"/>
    <xf numFmtId="3" fontId="26" fillId="0" borderId="41" xfId="1" applyNumberFormat="1" applyFont="1" applyFill="1" applyBorder="1"/>
    <xf numFmtId="3" fontId="21" fillId="0" borderId="42" xfId="1" applyNumberFormat="1" applyFont="1" applyFill="1" applyBorder="1"/>
    <xf numFmtId="3" fontId="21" fillId="0" borderId="76" xfId="1" applyNumberFormat="1" applyFont="1" applyFill="1" applyBorder="1"/>
    <xf numFmtId="3" fontId="21" fillId="0" borderId="41" xfId="1" applyNumberFormat="1" applyFont="1" applyFill="1" applyBorder="1"/>
    <xf numFmtId="3" fontId="21" fillId="0" borderId="44" xfId="1" applyNumberFormat="1" applyFont="1" applyFill="1" applyBorder="1"/>
    <xf numFmtId="3" fontId="26" fillId="0" borderId="44" xfId="1" applyNumberFormat="1" applyFont="1" applyFill="1" applyBorder="1"/>
    <xf numFmtId="3" fontId="21" fillId="0" borderId="77" xfId="1" applyNumberFormat="1" applyFont="1" applyFill="1" applyBorder="1"/>
    <xf numFmtId="3" fontId="21" fillId="0" borderId="45" xfId="1" applyNumberFormat="1" applyFont="1" applyFill="1" applyBorder="1"/>
    <xf numFmtId="3" fontId="26" fillId="0" borderId="50" xfId="1" applyNumberFormat="1" applyFont="1" applyFill="1" applyBorder="1"/>
    <xf numFmtId="3" fontId="21" fillId="0" borderId="78" xfId="1" applyNumberFormat="1" applyFont="1" applyFill="1" applyBorder="1"/>
    <xf numFmtId="3" fontId="21" fillId="0" borderId="79" xfId="1" applyNumberFormat="1" applyFont="1" applyFill="1" applyBorder="1"/>
    <xf numFmtId="3" fontId="26" fillId="0" borderId="80" xfId="1" applyNumberFormat="1" applyFont="1" applyFill="1" applyBorder="1"/>
    <xf numFmtId="3" fontId="21" fillId="0" borderId="81" xfId="1" applyNumberFormat="1" applyFont="1" applyFill="1" applyBorder="1"/>
    <xf numFmtId="3" fontId="21" fillId="0" borderId="80" xfId="1" applyNumberFormat="1" applyFont="1" applyFill="1" applyBorder="1"/>
    <xf numFmtId="3" fontId="21" fillId="0" borderId="83" xfId="1" applyNumberFormat="1" applyFont="1" applyFill="1" applyBorder="1"/>
    <xf numFmtId="3" fontId="26" fillId="0" borderId="83" xfId="1" applyNumberFormat="1" applyFont="1" applyFill="1" applyBorder="1"/>
    <xf numFmtId="3" fontId="26" fillId="0" borderId="84" xfId="1" applyNumberFormat="1" applyFont="1" applyFill="1" applyBorder="1"/>
    <xf numFmtId="40" fontId="38" fillId="0" borderId="84" xfId="1" applyFont="1" applyFill="1" applyBorder="1"/>
    <xf numFmtId="3" fontId="21" fillId="0" borderId="86" xfId="1" applyNumberFormat="1" applyFont="1" applyFill="1" applyBorder="1"/>
    <xf numFmtId="3" fontId="26" fillId="0" borderId="45" xfId="1" applyNumberFormat="1" applyFont="1" applyFill="1" applyBorder="1"/>
    <xf numFmtId="49" fontId="17" fillId="0" borderId="92" xfId="0" applyNumberFormat="1" applyFont="1" applyFill="1" applyBorder="1" applyAlignment="1">
      <alignment horizontal="center"/>
    </xf>
    <xf numFmtId="49" fontId="19" fillId="0" borderId="24" xfId="0" applyNumberFormat="1" applyFont="1" applyFill="1" applyBorder="1" applyAlignment="1">
      <alignment horizontal="center"/>
    </xf>
    <xf numFmtId="49" fontId="17" fillId="0" borderId="24" xfId="0" applyNumberFormat="1" applyFont="1" applyFill="1" applyBorder="1" applyAlignment="1">
      <alignment horizontal="center"/>
    </xf>
    <xf numFmtId="49" fontId="17" fillId="0" borderId="93" xfId="0" applyNumberFormat="1" applyFont="1" applyFill="1" applyBorder="1" applyAlignment="1">
      <alignment horizontal="center"/>
    </xf>
    <xf numFmtId="49" fontId="17" fillId="0" borderId="94" xfId="0" applyNumberFormat="1" applyFont="1" applyFill="1" applyBorder="1" applyAlignment="1">
      <alignment horizontal="center"/>
    </xf>
    <xf numFmtId="49" fontId="17" fillId="0" borderId="95" xfId="0" applyNumberFormat="1" applyFont="1" applyFill="1" applyBorder="1" applyAlignment="1">
      <alignment horizontal="center"/>
    </xf>
    <xf numFmtId="49" fontId="17" fillId="0" borderId="23" xfId="0" applyNumberFormat="1" applyFont="1" applyFill="1" applyBorder="1" applyAlignment="1">
      <alignment horizontal="center"/>
    </xf>
    <xf numFmtId="49" fontId="17" fillId="0" borderId="27" xfId="0" applyNumberFormat="1" applyFont="1" applyFill="1" applyBorder="1" applyAlignment="1">
      <alignment horizontal="center"/>
    </xf>
    <xf numFmtId="49" fontId="17" fillId="0" borderId="19" xfId="0" applyNumberFormat="1" applyFont="1" applyFill="1" applyBorder="1" applyAlignment="1">
      <alignment horizontal="center"/>
    </xf>
    <xf numFmtId="3" fontId="21" fillId="0" borderId="51" xfId="1" applyNumberFormat="1" applyFont="1" applyFill="1" applyBorder="1"/>
    <xf numFmtId="49" fontId="17" fillId="0" borderId="9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3" fontId="26" fillId="4" borderId="0" xfId="1" applyNumberFormat="1" applyFont="1" applyFill="1" applyBorder="1"/>
    <xf numFmtId="3" fontId="6" fillId="0" borderId="0" xfId="0" applyNumberFormat="1" applyFont="1" applyAlignment="1">
      <alignment horizontal="center"/>
    </xf>
    <xf numFmtId="3" fontId="27" fillId="0" borderId="97" xfId="1" applyNumberFormat="1" applyFont="1" applyFill="1" applyBorder="1"/>
    <xf numFmtId="49" fontId="25" fillId="0" borderId="98" xfId="0" applyNumberFormat="1" applyFont="1" applyFill="1" applyBorder="1" applyAlignment="1">
      <alignment horizontal="center"/>
    </xf>
    <xf numFmtId="3" fontId="27" fillId="0" borderId="85" xfId="1" applyNumberFormat="1" applyFont="1" applyFill="1" applyBorder="1"/>
    <xf numFmtId="0" fontId="0" fillId="0" borderId="0" xfId="0" applyBorder="1"/>
    <xf numFmtId="3" fontId="15" fillId="0" borderId="62" xfId="1" applyNumberFormat="1" applyFont="1" applyFill="1" applyBorder="1"/>
    <xf numFmtId="3" fontId="36" fillId="0" borderId="0" xfId="0" applyNumberFormat="1" applyFont="1"/>
    <xf numFmtId="3" fontId="9" fillId="0" borderId="44" xfId="1" applyNumberFormat="1" applyFont="1" applyFill="1" applyBorder="1"/>
    <xf numFmtId="3" fontId="8" fillId="0" borderId="53" xfId="1" applyNumberFormat="1" applyFont="1" applyFill="1" applyBorder="1"/>
    <xf numFmtId="3" fontId="8" fillId="0" borderId="100" xfId="1" applyNumberFormat="1" applyFont="1" applyFill="1" applyBorder="1"/>
    <xf numFmtId="0" fontId="6" fillId="0" borderId="0" xfId="0" applyFont="1" applyAlignment="1">
      <alignment horizontal="center"/>
    </xf>
    <xf numFmtId="0" fontId="25" fillId="0" borderId="14" xfId="0" applyFont="1" applyFill="1" applyBorder="1"/>
    <xf numFmtId="165" fontId="21" fillId="0" borderId="79" xfId="1" applyNumberFormat="1" applyFont="1" applyFill="1" applyBorder="1"/>
    <xf numFmtId="3" fontId="27" fillId="0" borderId="43" xfId="1" applyNumberFormat="1" applyFont="1" applyFill="1" applyBorder="1"/>
    <xf numFmtId="3" fontId="27" fillId="0" borderId="37" xfId="1" applyNumberFormat="1" applyFont="1" applyFill="1" applyBorder="1"/>
    <xf numFmtId="3" fontId="25" fillId="0" borderId="99" xfId="1" applyNumberFormat="1" applyFont="1" applyFill="1" applyBorder="1"/>
    <xf numFmtId="3" fontId="25" fillId="0" borderId="54" xfId="1" applyNumberFormat="1" applyFont="1" applyFill="1" applyBorder="1"/>
    <xf numFmtId="3" fontId="26" fillId="0" borderId="103" xfId="1" applyNumberFormat="1" applyFont="1" applyFill="1" applyBorder="1"/>
    <xf numFmtId="0" fontId="17" fillId="0" borderId="12" xfId="0" quotePrefix="1" applyFont="1" applyFill="1" applyBorder="1" applyAlignment="1">
      <alignment horizontal="left"/>
    </xf>
    <xf numFmtId="49" fontId="9" fillId="0" borderId="0" xfId="0" applyNumberFormat="1" applyFont="1" applyAlignment="1">
      <alignment horizontal="center"/>
    </xf>
    <xf numFmtId="0" fontId="27" fillId="0" borderId="0" xfId="0" applyFont="1" applyFill="1" applyAlignment="1">
      <alignment wrapText="1"/>
    </xf>
    <xf numFmtId="0" fontId="27" fillId="0" borderId="33" xfId="0" applyFont="1" applyFill="1" applyBorder="1" applyAlignment="1">
      <alignment horizontal="right"/>
    </xf>
    <xf numFmtId="0" fontId="27" fillId="0" borderId="39" xfId="0" applyFont="1" applyFill="1" applyBorder="1" applyAlignment="1">
      <alignment horizontal="right"/>
    </xf>
    <xf numFmtId="0" fontId="27" fillId="0" borderId="34" xfId="0" applyFont="1" applyFill="1" applyBorder="1" applyAlignment="1">
      <alignment horizontal="right"/>
    </xf>
    <xf numFmtId="0" fontId="27" fillId="0" borderId="60" xfId="0" applyFont="1" applyFill="1" applyBorder="1" applyAlignment="1">
      <alignment horizontal="right"/>
    </xf>
    <xf numFmtId="0" fontId="22" fillId="0" borderId="91" xfId="0" applyFont="1" applyFill="1" applyBorder="1" applyAlignment="1">
      <alignment horizontal="right"/>
    </xf>
    <xf numFmtId="0" fontId="22" fillId="0" borderId="88" xfId="0" applyFont="1" applyFill="1" applyBorder="1" applyAlignment="1">
      <alignment horizontal="right"/>
    </xf>
    <xf numFmtId="0" fontId="22" fillId="0" borderId="90" xfId="0" applyFont="1" applyFill="1" applyBorder="1" applyAlignment="1">
      <alignment horizontal="right"/>
    </xf>
    <xf numFmtId="0" fontId="22" fillId="0" borderId="89" xfId="0" applyFont="1" applyFill="1" applyBorder="1" applyAlignment="1">
      <alignment horizontal="right"/>
    </xf>
    <xf numFmtId="0" fontId="22" fillId="0" borderId="87" xfId="0" applyFont="1" applyFill="1" applyBorder="1" applyAlignment="1">
      <alignment horizontal="right"/>
    </xf>
    <xf numFmtId="3" fontId="24" fillId="0" borderId="41" xfId="1" applyNumberFormat="1" applyFont="1" applyFill="1" applyBorder="1"/>
    <xf numFmtId="3" fontId="24" fillId="0" borderId="62" xfId="1" applyNumberFormat="1" applyFont="1" applyFill="1" applyBorder="1"/>
    <xf numFmtId="3" fontId="24" fillId="0" borderId="36" xfId="1" applyNumberFormat="1" applyFont="1" applyFill="1" applyBorder="1"/>
    <xf numFmtId="3" fontId="24" fillId="0" borderId="103" xfId="1" applyNumberFormat="1" applyFont="1" applyFill="1" applyBorder="1"/>
    <xf numFmtId="3" fontId="44" fillId="0" borderId="0" xfId="0" applyNumberFormat="1" applyFont="1"/>
    <xf numFmtId="40" fontId="0" fillId="0" borderId="0" xfId="1" applyFont="1"/>
    <xf numFmtId="38" fontId="27" fillId="0" borderId="58" xfId="1" applyNumberFormat="1" applyFont="1" applyBorder="1" applyAlignment="1">
      <alignment horizontal="right"/>
    </xf>
    <xf numFmtId="3" fontId="25" fillId="0" borderId="21" xfId="1" applyNumberFormat="1" applyFont="1" applyFill="1" applyBorder="1"/>
    <xf numFmtId="3" fontId="21" fillId="0" borderId="70" xfId="1" applyNumberFormat="1" applyFont="1" applyFill="1" applyBorder="1"/>
    <xf numFmtId="3" fontId="21" fillId="0" borderId="82" xfId="1" applyNumberFormat="1" applyFont="1" applyFill="1" applyBorder="1"/>
    <xf numFmtId="3" fontId="21" fillId="0" borderId="71" xfId="1" applyNumberFormat="1" applyFont="1" applyFill="1" applyBorder="1"/>
    <xf numFmtId="3" fontId="39" fillId="0" borderId="29" xfId="1" applyNumberFormat="1" applyFont="1" applyFill="1" applyBorder="1"/>
    <xf numFmtId="3" fontId="39" fillId="0" borderId="36" xfId="1" applyNumberFormat="1" applyFont="1" applyFill="1" applyBorder="1"/>
    <xf numFmtId="38" fontId="25" fillId="0" borderId="62" xfId="1" applyNumberFormat="1" applyFont="1" applyFill="1" applyBorder="1"/>
    <xf numFmtId="38" fontId="25" fillId="0" borderId="58" xfId="1" applyNumberFormat="1" applyFont="1" applyFill="1" applyBorder="1"/>
    <xf numFmtId="3" fontId="45" fillId="0" borderId="41" xfId="1" applyNumberFormat="1" applyFont="1" applyFill="1" applyBorder="1"/>
    <xf numFmtId="3" fontId="45" fillId="0" borderId="62" xfId="1" applyNumberFormat="1" applyFont="1" applyFill="1" applyBorder="1"/>
    <xf numFmtId="0" fontId="16" fillId="0" borderId="0" xfId="0" applyFont="1" applyAlignment="1"/>
    <xf numFmtId="0" fontId="14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49" fontId="37" fillId="0" borderId="25" xfId="0" applyNumberFormat="1" applyFont="1" applyFill="1" applyBorder="1" applyAlignment="1">
      <alignment horizontal="center"/>
    </xf>
    <xf numFmtId="49" fontId="37" fillId="0" borderId="26" xfId="0" applyNumberFormat="1" applyFont="1" applyFill="1" applyBorder="1" applyAlignment="1">
      <alignment horizontal="center"/>
    </xf>
    <xf numFmtId="0" fontId="25" fillId="0" borderId="2" xfId="0" applyFont="1" applyFill="1" applyBorder="1" applyAlignment="1">
      <alignment vertical="top"/>
    </xf>
    <xf numFmtId="0" fontId="25" fillId="0" borderId="0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vertical="top"/>
    </xf>
    <xf numFmtId="49" fontId="48" fillId="0" borderId="24" xfId="0" applyNumberFormat="1" applyFont="1" applyFill="1" applyBorder="1" applyAlignment="1">
      <alignment horizontal="center" vertical="top" wrapText="1"/>
    </xf>
    <xf numFmtId="3" fontId="25" fillId="0" borderId="29" xfId="1" applyNumberFormat="1" applyFont="1" applyFill="1" applyBorder="1" applyAlignment="1">
      <alignment vertical="top"/>
    </xf>
    <xf numFmtId="3" fontId="25" fillId="0" borderId="41" xfId="1" applyNumberFormat="1" applyFont="1" applyFill="1" applyBorder="1" applyAlignment="1">
      <alignment vertical="top"/>
    </xf>
    <xf numFmtId="3" fontId="25" fillId="0" borderId="38" xfId="1" applyNumberFormat="1" applyFont="1" applyFill="1" applyBorder="1" applyAlignment="1">
      <alignment vertical="top"/>
    </xf>
    <xf numFmtId="38" fontId="25" fillId="0" borderId="29" xfId="1" applyNumberFormat="1" applyFont="1" applyBorder="1" applyAlignment="1">
      <alignment vertical="top"/>
    </xf>
    <xf numFmtId="38" fontId="25" fillId="0" borderId="62" xfId="1" applyNumberFormat="1" applyFont="1" applyBorder="1" applyAlignment="1">
      <alignment vertical="top"/>
    </xf>
    <xf numFmtId="38" fontId="25" fillId="0" borderId="58" xfId="1" applyNumberFormat="1" applyFont="1" applyBorder="1" applyAlignment="1">
      <alignment vertical="top"/>
    </xf>
    <xf numFmtId="3" fontId="25" fillId="3" borderId="29" xfId="1" applyNumberFormat="1" applyFont="1" applyFill="1" applyBorder="1"/>
    <xf numFmtId="3" fontId="25" fillId="3" borderId="45" xfId="1" applyNumberFormat="1" applyFont="1" applyFill="1" applyBorder="1"/>
    <xf numFmtId="3" fontId="25" fillId="3" borderId="41" xfId="1" applyNumberFormat="1" applyFont="1" applyFill="1" applyBorder="1"/>
    <xf numFmtId="3" fontId="25" fillId="3" borderId="31" xfId="1" applyNumberFormat="1" applyFont="1" applyFill="1" applyBorder="1"/>
    <xf numFmtId="3" fontId="25" fillId="3" borderId="43" xfId="1" applyNumberFormat="1" applyFont="1" applyFill="1" applyBorder="1"/>
    <xf numFmtId="3" fontId="21" fillId="3" borderId="40" xfId="1" applyNumberFormat="1" applyFont="1" applyFill="1" applyBorder="1"/>
    <xf numFmtId="3" fontId="21" fillId="3" borderId="61" xfId="1" applyNumberFormat="1" applyFont="1" applyFill="1" applyBorder="1"/>
    <xf numFmtId="3" fontId="21" fillId="3" borderId="85" xfId="1" applyNumberFormat="1" applyFont="1" applyFill="1" applyBorder="1"/>
    <xf numFmtId="0" fontId="49" fillId="0" borderId="0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/>
    <xf numFmtId="40" fontId="49" fillId="0" borderId="0" xfId="1" applyFont="1" applyFill="1" applyBorder="1"/>
    <xf numFmtId="0" fontId="50" fillId="0" borderId="0" xfId="0" applyFont="1"/>
    <xf numFmtId="3" fontId="49" fillId="0" borderId="0" xfId="0" applyNumberFormat="1" applyFont="1" applyFill="1"/>
    <xf numFmtId="4" fontId="51" fillId="0" borderId="0" xfId="8" applyNumberFormat="1" applyFont="1" applyFill="1" applyBorder="1"/>
    <xf numFmtId="0" fontId="50" fillId="0" borderId="0" xfId="0" applyFont="1" applyFill="1"/>
    <xf numFmtId="4" fontId="35" fillId="0" borderId="0" xfId="0" applyNumberFormat="1" applyFont="1" applyFill="1"/>
    <xf numFmtId="0" fontId="9" fillId="0" borderId="0" xfId="0" applyFont="1" applyAlignment="1">
      <alignment horizontal="center" wrapText="1"/>
    </xf>
    <xf numFmtId="0" fontId="9" fillId="0" borderId="0" xfId="0" applyFont="1" applyFill="1" applyAlignment="1">
      <alignment wrapText="1"/>
    </xf>
    <xf numFmtId="3" fontId="21" fillId="0" borderId="79" xfId="1" applyNumberFormat="1" applyFont="1" applyFill="1" applyBorder="1" applyAlignment="1">
      <alignment horizontal="right"/>
    </xf>
    <xf numFmtId="0" fontId="9" fillId="0" borderId="0" xfId="0" applyFont="1" applyFill="1" applyAlignment="1">
      <alignment horizontal="left" wrapText="1"/>
    </xf>
    <xf numFmtId="0" fontId="25" fillId="0" borderId="0" xfId="0" applyFont="1" applyFill="1" applyAlignment="1">
      <alignment horizontal="left" wrapText="1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quotePrefix="1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49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quotePrefix="1" applyFont="1" applyBorder="1" applyAlignment="1">
      <alignment horizontal="left"/>
    </xf>
    <xf numFmtId="0" fontId="9" fillId="0" borderId="105" xfId="0" applyFont="1" applyBorder="1" applyAlignment="1">
      <alignment horizontal="center"/>
    </xf>
    <xf numFmtId="0" fontId="9" fillId="0" borderId="105" xfId="0" applyFont="1" applyBorder="1"/>
    <xf numFmtId="0" fontId="9" fillId="0" borderId="2" xfId="0" applyFont="1" applyFill="1" applyBorder="1"/>
    <xf numFmtId="0" fontId="9" fillId="0" borderId="105" xfId="0" applyFont="1" applyFill="1" applyBorder="1"/>
    <xf numFmtId="0" fontId="9" fillId="0" borderId="106" xfId="0" applyFont="1" applyBorder="1"/>
    <xf numFmtId="0" fontId="8" fillId="0" borderId="107" xfId="0" quotePrefix="1" applyFont="1" applyBorder="1" applyAlignment="1">
      <alignment horizontal="left"/>
    </xf>
    <xf numFmtId="0" fontId="9" fillId="0" borderId="107" xfId="0" applyFont="1" applyBorder="1"/>
    <xf numFmtId="0" fontId="9" fillId="0" borderId="108" xfId="0" applyFont="1" applyBorder="1"/>
    <xf numFmtId="0" fontId="42" fillId="0" borderId="7" xfId="0" applyFont="1" applyBorder="1" applyAlignment="1">
      <alignment horizontal="right"/>
    </xf>
    <xf numFmtId="0" fontId="9" fillId="2" borderId="7" xfId="0" applyFont="1" applyFill="1" applyBorder="1" applyAlignment="1">
      <alignment horizontal="center"/>
    </xf>
    <xf numFmtId="3" fontId="8" fillId="0" borderId="7" xfId="0" applyNumberFormat="1" applyFont="1" applyFill="1" applyBorder="1"/>
    <xf numFmtId="3" fontId="27" fillId="0" borderId="7" xfId="1" applyNumberFormat="1" applyFont="1" applyFill="1" applyBorder="1"/>
    <xf numFmtId="3" fontId="9" fillId="3" borderId="7" xfId="1" applyNumberFormat="1" applyFont="1" applyFill="1" applyBorder="1"/>
    <xf numFmtId="3" fontId="9" fillId="0" borderId="7" xfId="1" applyNumberFormat="1" applyFont="1" applyFill="1" applyBorder="1"/>
    <xf numFmtId="3" fontId="9" fillId="0" borderId="7" xfId="1" applyNumberFormat="1" applyFont="1" applyFill="1" applyBorder="1" applyAlignment="1">
      <alignment horizontal="right"/>
    </xf>
    <xf numFmtId="3" fontId="9" fillId="0" borderId="7" xfId="0" applyNumberFormat="1" applyFont="1" applyFill="1" applyBorder="1"/>
    <xf numFmtId="3" fontId="8" fillId="0" borderId="7" xfId="1" applyNumberFormat="1" applyFont="1" applyFill="1" applyBorder="1"/>
    <xf numFmtId="3" fontId="25" fillId="0" borderId="7" xfId="1" applyNumberFormat="1" applyFont="1" applyFill="1" applyBorder="1"/>
    <xf numFmtId="167" fontId="9" fillId="0" borderId="7" xfId="0" applyNumberFormat="1" applyFont="1" applyFill="1" applyBorder="1"/>
    <xf numFmtId="167" fontId="9" fillId="3" borderId="7" xfId="0" applyNumberFormat="1" applyFont="1" applyFill="1" applyBorder="1"/>
    <xf numFmtId="3" fontId="25" fillId="3" borderId="7" xfId="1" applyNumberFormat="1" applyFont="1" applyFill="1" applyBorder="1"/>
    <xf numFmtId="3" fontId="9" fillId="3" borderId="7" xfId="0" applyNumberFormat="1" applyFont="1" applyFill="1" applyBorder="1"/>
    <xf numFmtId="3" fontId="8" fillId="3" borderId="7" xfId="0" applyNumberFormat="1" applyFont="1" applyFill="1" applyBorder="1"/>
    <xf numFmtId="3" fontId="8" fillId="3" borderId="7" xfId="1" applyNumberFormat="1" applyFont="1" applyFill="1" applyBorder="1"/>
    <xf numFmtId="49" fontId="14" fillId="0" borderId="112" xfId="0" applyNumberFormat="1" applyFont="1" applyBorder="1" applyAlignment="1">
      <alignment horizontal="center"/>
    </xf>
    <xf numFmtId="0" fontId="42" fillId="0" borderId="113" xfId="0" applyFont="1" applyBorder="1" applyAlignment="1">
      <alignment horizontal="right"/>
    </xf>
    <xf numFmtId="0" fontId="42" fillId="0" borderId="114" xfId="0" applyFont="1" applyBorder="1" applyAlignment="1">
      <alignment horizontal="right"/>
    </xf>
    <xf numFmtId="49" fontId="14" fillId="0" borderId="115" xfId="0" applyNumberFormat="1" applyFont="1" applyBorder="1" applyAlignment="1">
      <alignment horizontal="center"/>
    </xf>
    <xf numFmtId="0" fontId="42" fillId="0" borderId="116" xfId="0" applyFont="1" applyBorder="1" applyAlignment="1">
      <alignment horizontal="right"/>
    </xf>
    <xf numFmtId="49" fontId="9" fillId="2" borderId="115" xfId="0" applyNumberFormat="1" applyFont="1" applyFill="1" applyBorder="1" applyAlignment="1">
      <alignment horizontal="center"/>
    </xf>
    <xf numFmtId="0" fontId="9" fillId="2" borderId="116" xfId="0" applyFont="1" applyFill="1" applyBorder="1" applyAlignment="1">
      <alignment horizontal="center"/>
    </xf>
    <xf numFmtId="49" fontId="9" fillId="0" borderId="115" xfId="0" applyNumberFormat="1" applyFont="1" applyBorder="1" applyAlignment="1">
      <alignment horizontal="center"/>
    </xf>
    <xf numFmtId="3" fontId="8" fillId="0" borderId="116" xfId="0" applyNumberFormat="1" applyFont="1" applyFill="1" applyBorder="1"/>
    <xf numFmtId="0" fontId="9" fillId="0" borderId="115" xfId="0" applyFont="1" applyBorder="1" applyAlignment="1">
      <alignment horizontal="center"/>
    </xf>
    <xf numFmtId="3" fontId="27" fillId="0" borderId="116" xfId="1" applyNumberFormat="1" applyFont="1" applyBorder="1"/>
    <xf numFmtId="3" fontId="17" fillId="0" borderId="116" xfId="0" applyNumberFormat="1" applyFont="1" applyFill="1" applyBorder="1"/>
    <xf numFmtId="3" fontId="20" fillId="0" borderId="116" xfId="0" applyNumberFormat="1" applyFont="1" applyFill="1" applyBorder="1"/>
    <xf numFmtId="3" fontId="8" fillId="0" borderId="116" xfId="0" applyNumberFormat="1" applyFont="1" applyBorder="1"/>
    <xf numFmtId="3" fontId="22" fillId="0" borderId="116" xfId="0" applyNumberFormat="1" applyFont="1" applyFill="1" applyBorder="1"/>
    <xf numFmtId="49" fontId="9" fillId="0" borderId="115" xfId="0" applyNumberFormat="1" applyFont="1" applyFill="1" applyBorder="1" applyAlignment="1">
      <alignment horizontal="center"/>
    </xf>
    <xf numFmtId="3" fontId="9" fillId="0" borderId="116" xfId="0" applyNumberFormat="1" applyFont="1" applyBorder="1"/>
    <xf numFmtId="3" fontId="27" fillId="0" borderId="116" xfId="1" applyNumberFormat="1" applyFont="1" applyFill="1" applyBorder="1"/>
    <xf numFmtId="0" fontId="9" fillId="0" borderId="115" xfId="0" applyFont="1" applyFill="1" applyBorder="1" applyAlignment="1">
      <alignment horizontal="center"/>
    </xf>
    <xf numFmtId="3" fontId="8" fillId="0" borderId="116" xfId="1" applyNumberFormat="1" applyFont="1" applyFill="1" applyBorder="1"/>
    <xf numFmtId="3" fontId="8" fillId="0" borderId="116" xfId="1" applyNumberFormat="1" applyFont="1" applyBorder="1"/>
    <xf numFmtId="3" fontId="23" fillId="0" borderId="116" xfId="0" applyNumberFormat="1" applyFont="1" applyFill="1" applyBorder="1"/>
    <xf numFmtId="0" fontId="9" fillId="0" borderId="117" xfId="0" applyFont="1" applyBorder="1" applyAlignment="1">
      <alignment horizontal="center"/>
    </xf>
    <xf numFmtId="3" fontId="8" fillId="0" borderId="118" xfId="0" applyNumberFormat="1" applyFont="1" applyFill="1" applyBorder="1"/>
    <xf numFmtId="3" fontId="8" fillId="0" borderId="119" xfId="0" applyNumberFormat="1" applyFont="1" applyFill="1" applyBorder="1"/>
    <xf numFmtId="0" fontId="9" fillId="0" borderId="120" xfId="0" applyFont="1" applyBorder="1" applyAlignment="1">
      <alignment horizontal="center"/>
    </xf>
    <xf numFmtId="3" fontId="27" fillId="0" borderId="10" xfId="0" applyNumberFormat="1" applyFont="1" applyFill="1" applyBorder="1"/>
    <xf numFmtId="3" fontId="8" fillId="0" borderId="121" xfId="0" applyNumberFormat="1" applyFont="1" applyFill="1" applyBorder="1"/>
    <xf numFmtId="0" fontId="9" fillId="0" borderId="122" xfId="0" applyFont="1" applyBorder="1" applyAlignment="1">
      <alignment horizontal="center"/>
    </xf>
    <xf numFmtId="3" fontId="8" fillId="0" borderId="8" xfId="0" applyNumberFormat="1" applyFont="1" applyFill="1" applyBorder="1"/>
    <xf numFmtId="3" fontId="8" fillId="0" borderId="123" xfId="0" applyNumberFormat="1" applyFont="1" applyBorder="1"/>
    <xf numFmtId="0" fontId="9" fillId="0" borderId="124" xfId="0" applyFont="1" applyBorder="1" applyAlignment="1">
      <alignment horizontal="center"/>
    </xf>
    <xf numFmtId="3" fontId="8" fillId="0" borderId="125" xfId="0" applyNumberFormat="1" applyFont="1" applyFill="1" applyBorder="1"/>
    <xf numFmtId="3" fontId="8" fillId="0" borderId="126" xfId="0" applyNumberFormat="1" applyFont="1" applyFill="1" applyBorder="1"/>
    <xf numFmtId="0" fontId="12" fillId="0" borderId="0" xfId="0" applyFont="1" applyBorder="1" applyAlignment="1">
      <alignment horizontal="center"/>
    </xf>
    <xf numFmtId="0" fontId="12" fillId="0" borderId="105" xfId="0" applyFont="1" applyBorder="1" applyAlignment="1">
      <alignment horizontal="center"/>
    </xf>
    <xf numFmtId="0" fontId="9" fillId="0" borderId="0" xfId="0" applyFont="1" applyFill="1" applyAlignment="1">
      <alignment horizontal="left" wrapText="1"/>
    </xf>
    <xf numFmtId="0" fontId="25" fillId="0" borderId="0" xfId="0" applyFont="1" applyFill="1" applyAlignment="1">
      <alignment horizontal="left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101" xfId="0" applyFont="1" applyFill="1" applyBorder="1" applyAlignment="1">
      <alignment horizontal="center" wrapText="1"/>
    </xf>
    <xf numFmtId="0" fontId="27" fillId="0" borderId="102" xfId="0" applyFont="1" applyFill="1" applyBorder="1" applyAlignment="1">
      <alignment horizontal="center" wrapText="1"/>
    </xf>
    <xf numFmtId="0" fontId="40" fillId="0" borderId="13" xfId="0" applyFont="1" applyFill="1" applyBorder="1" applyAlignment="1">
      <alignment horizontal="left"/>
    </xf>
    <xf numFmtId="0" fontId="40" fillId="0" borderId="104" xfId="0" applyFont="1" applyFill="1" applyBorder="1" applyAlignment="1">
      <alignment horizontal="left"/>
    </xf>
    <xf numFmtId="0" fontId="17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34" fillId="0" borderId="5" xfId="0" applyFont="1" applyFill="1" applyBorder="1" applyAlignment="1">
      <alignment horizontal="center"/>
    </xf>
    <xf numFmtId="0" fontId="34" fillId="0" borderId="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20" fillId="0" borderId="102" xfId="0" applyFont="1" applyFill="1" applyBorder="1" applyAlignment="1">
      <alignment horizontal="center"/>
    </xf>
    <xf numFmtId="0" fontId="9" fillId="0" borderId="0" xfId="0" quotePrefix="1" applyFont="1" applyFill="1" applyBorder="1" applyAlignment="1">
      <alignment horizontal="left"/>
    </xf>
    <xf numFmtId="0" fontId="9" fillId="0" borderId="0" xfId="0" quotePrefix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2" fillId="0" borderId="109" xfId="0" applyFont="1" applyBorder="1" applyAlignment="1">
      <alignment horizontal="center"/>
    </xf>
    <xf numFmtId="0" fontId="12" fillId="0" borderId="110" xfId="0" applyFont="1" applyBorder="1" applyAlignment="1">
      <alignment horizontal="center"/>
    </xf>
    <xf numFmtId="0" fontId="12" fillId="0" borderId="1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25" fillId="0" borderId="0" xfId="0" applyFont="1" applyFill="1" applyBorder="1" applyAlignment="1"/>
    <xf numFmtId="0" fontId="55" fillId="0" borderId="0" xfId="0" applyFont="1" applyFill="1" applyBorder="1" applyAlignment="1">
      <alignment horizontal="center"/>
    </xf>
    <xf numFmtId="0" fontId="56" fillId="0" borderId="0" xfId="0" applyFont="1" applyBorder="1" applyAlignment="1">
      <alignment horizontal="center"/>
    </xf>
    <xf numFmtId="0" fontId="41" fillId="0" borderId="106" xfId="0" applyFont="1" applyFill="1" applyBorder="1" applyAlignment="1">
      <alignment horizontal="left"/>
    </xf>
    <xf numFmtId="0" fontId="41" fillId="0" borderId="107" xfId="0" applyFont="1" applyFill="1" applyBorder="1" applyAlignment="1">
      <alignment horizontal="left"/>
    </xf>
    <xf numFmtId="0" fontId="20" fillId="0" borderId="107" xfId="0" applyFont="1" applyFill="1" applyBorder="1" applyAlignment="1">
      <alignment horizontal="center"/>
    </xf>
    <xf numFmtId="0" fontId="34" fillId="0" borderId="3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57" fillId="0" borderId="0" xfId="0" applyFont="1" applyBorder="1" applyAlignment="1">
      <alignment horizontal="center"/>
    </xf>
  </cellXfs>
  <cellStyles count="129">
    <cellStyle name="Binlik Ayracı 2" xfId="128"/>
    <cellStyle name="Comma 2" xfId="2"/>
    <cellStyle name="Comma 2 2" xfId="113"/>
    <cellStyle name="Comma 2 2 2" xfId="125"/>
    <cellStyle name="Comma 2 3" xfId="106"/>
    <cellStyle name="Comma 3" xfId="118"/>
    <cellStyle name="Comma 4" xfId="119"/>
    <cellStyle name="Comma 5" xfId="109"/>
    <cellStyle name="Comma_Akfinans Bank -07" xfId="3"/>
    <cellStyle name="İzlenen Köprü" xfId="37" builtinId="9" hidden="1"/>
    <cellStyle name="İzlenen Köprü" xfId="58" builtinId="9" hidden="1"/>
    <cellStyle name="İzlenen Köprü" xfId="81" builtinId="9" hidden="1"/>
    <cellStyle name="İzlenen Köprü" xfId="83" builtinId="9" hidden="1"/>
    <cellStyle name="İzlenen Köprü" xfId="85" builtinId="9" hidden="1"/>
    <cellStyle name="İzlenen Köprü" xfId="87" builtinId="9" hidden="1"/>
    <cellStyle name="İzlenen Köprü" xfId="89" builtinId="9" hidden="1"/>
    <cellStyle name="İzlenen Köprü" xfId="91" builtinId="9" hidden="1"/>
    <cellStyle name="İzlenen Köprü" xfId="93" builtinId="9" hidden="1"/>
    <cellStyle name="İzlenen Köprü" xfId="95" builtinId="9" hidden="1"/>
    <cellStyle name="İzlenen Köprü" xfId="97" builtinId="9" hidden="1"/>
    <cellStyle name="İzlenen Köprü" xfId="99" builtinId="9" hidden="1"/>
    <cellStyle name="İzlenen Köprü" xfId="101" builtinId="9" hidden="1"/>
    <cellStyle name="Köprü" xfId="36" builtinId="8" hidden="1"/>
    <cellStyle name="Köprü" xfId="57" builtinId="8" hidden="1"/>
    <cellStyle name="Köprü" xfId="80" builtinId="8" hidden="1"/>
    <cellStyle name="Köprü" xfId="82" builtinId="8" hidden="1"/>
    <cellStyle name="Köprü" xfId="84" builtinId="8" hidden="1"/>
    <cellStyle name="Köprü" xfId="86" builtinId="8" hidden="1"/>
    <cellStyle name="Köprü" xfId="88" builtinId="8" hidden="1"/>
    <cellStyle name="Köprü" xfId="90" builtinId="8" hidden="1"/>
    <cellStyle name="Köprü" xfId="92" builtinId="8" hidden="1"/>
    <cellStyle name="Köprü" xfId="94" builtinId="8" hidden="1"/>
    <cellStyle name="Köprü" xfId="96" builtinId="8" hidden="1"/>
    <cellStyle name="Köprü" xfId="98" builtinId="8" hidden="1"/>
    <cellStyle name="Köprü" xfId="100" builtinId="8" hidden="1"/>
    <cellStyle name="Normal" xfId="0" builtinId="0"/>
    <cellStyle name="Normal 10" xfId="17"/>
    <cellStyle name="Normal 10 2" xfId="66"/>
    <cellStyle name="Normal 10 3" xfId="43"/>
    <cellStyle name="Normal 11" xfId="18"/>
    <cellStyle name="Normal 11 2" xfId="67"/>
    <cellStyle name="Normal 11 3" xfId="44"/>
    <cellStyle name="Normal 12" xfId="21"/>
    <cellStyle name="Normal 12 2" xfId="70"/>
    <cellStyle name="Normal 12 3" xfId="47"/>
    <cellStyle name="Normal 13" xfId="32"/>
    <cellStyle name="Normal 13 2" xfId="78"/>
    <cellStyle name="Normal 13 3" xfId="55"/>
    <cellStyle name="Normal 14" xfId="12"/>
    <cellStyle name="Normal 14 2" xfId="61"/>
    <cellStyle name="Normal 14 3" xfId="38"/>
    <cellStyle name="Normal 15" xfId="15"/>
    <cellStyle name="Normal 15 2" xfId="64"/>
    <cellStyle name="Normal 15 3" xfId="41"/>
    <cellStyle name="Normal 16" xfId="31"/>
    <cellStyle name="Normal 16 2" xfId="77"/>
    <cellStyle name="Normal 16 3" xfId="54"/>
    <cellStyle name="Normal 17" xfId="19"/>
    <cellStyle name="Normal 17 2" xfId="68"/>
    <cellStyle name="Normal 17 3" xfId="45"/>
    <cellStyle name="Normal 18" xfId="22"/>
    <cellStyle name="Normal 18 2" xfId="71"/>
    <cellStyle name="Normal 18 3" xfId="48"/>
    <cellStyle name="Normal 2" xfId="4"/>
    <cellStyle name="Normal 2 2" xfId="30"/>
    <cellStyle name="Normal 2 2 2" xfId="76"/>
    <cellStyle name="Normal 2 2 2 2" xfId="121"/>
    <cellStyle name="Normal 2 2 3" xfId="53"/>
    <cellStyle name="Normal 2 2 4" xfId="114"/>
    <cellStyle name="Normal 2 3" xfId="34"/>
    <cellStyle name="Normal 2 4" xfId="102"/>
    <cellStyle name="Normal 20" xfId="24"/>
    <cellStyle name="Normal 20 2" xfId="73"/>
    <cellStyle name="Normal 20 3" xfId="50"/>
    <cellStyle name="Normal 21" xfId="25"/>
    <cellStyle name="Normal 21 2" xfId="74"/>
    <cellStyle name="Normal 21 3" xfId="51"/>
    <cellStyle name="Normal 22" xfId="13"/>
    <cellStyle name="Normal 22 2" xfId="62"/>
    <cellStyle name="Normal 22 3" xfId="39"/>
    <cellStyle name="Normal 23" xfId="16"/>
    <cellStyle name="Normal 23 2" xfId="65"/>
    <cellStyle name="Normal 23 3" xfId="42"/>
    <cellStyle name="Normal 24" xfId="26"/>
    <cellStyle name="Normal 24 2" xfId="28"/>
    <cellStyle name="Normal 24 3" xfId="27"/>
    <cellStyle name="Normal 24 4" xfId="103"/>
    <cellStyle name="Normal 25" xfId="20"/>
    <cellStyle name="Normal 25 2" xfId="69"/>
    <cellStyle name="Normal 25 3" xfId="46"/>
    <cellStyle name="Normal 26" xfId="23"/>
    <cellStyle name="Normal 26 2" xfId="72"/>
    <cellStyle name="Normal 26 3" xfId="49"/>
    <cellStyle name="Normal 3" xfId="5"/>
    <cellStyle name="Normal 3 2" xfId="108"/>
    <cellStyle name="Normal 3 2 2" xfId="124"/>
    <cellStyle name="Normal 3 3" xfId="117"/>
    <cellStyle name="Normal 3 4" xfId="122"/>
    <cellStyle name="Normal 3 5" xfId="105"/>
    <cellStyle name="Normal 38" xfId="29"/>
    <cellStyle name="Normal 38 2" xfId="75"/>
    <cellStyle name="Normal 38 3" xfId="52"/>
    <cellStyle name="Normal 4" xfId="6"/>
    <cellStyle name="Normal 4 2" xfId="126"/>
    <cellStyle name="Normal 4 3" xfId="120"/>
    <cellStyle name="Normal 4 4" xfId="110"/>
    <cellStyle name="Normal 5" xfId="7"/>
    <cellStyle name="Normal 5 2" xfId="115"/>
    <cellStyle name="Normal 6" xfId="35"/>
    <cellStyle name="Normal 6 2" xfId="116"/>
    <cellStyle name="Normal 6 3" xfId="104"/>
    <cellStyle name="Normal 7" xfId="59"/>
    <cellStyle name="Normal 8" xfId="33"/>
    <cellStyle name="Normal 8 2" xfId="79"/>
    <cellStyle name="Normal 8 3" xfId="56"/>
    <cellStyle name="Normal 9" xfId="14"/>
    <cellStyle name="Normal 9 2" xfId="63"/>
    <cellStyle name="Normal 9 3" xfId="40"/>
    <cellStyle name="Normal_Sheet1" xfId="8"/>
    <cellStyle name="Percent 2" xfId="9"/>
    <cellStyle name="Percent 2 2" xfId="107"/>
    <cellStyle name="s" xfId="10"/>
    <cellStyle name="Virgül" xfId="1" builtinId="3"/>
    <cellStyle name="Virgül [0]_2000GÖSTFAIZ.xls Grafik 1" xfId="11"/>
    <cellStyle name="Virgül 2" xfId="111"/>
    <cellStyle name="Virgül 2 2" xfId="127"/>
    <cellStyle name="Virgül 2 3" xfId="123"/>
    <cellStyle name="Virgül 3" xfId="60"/>
    <cellStyle name="Yüzde 2" xfId="1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view="pageBreakPreview" zoomScale="90" zoomScaleNormal="90" zoomScaleSheetLayoutView="90" zoomScalePageLayoutView="90" workbookViewId="0">
      <selection activeCell="C8" sqref="C8"/>
    </sheetView>
  </sheetViews>
  <sheetFormatPr defaultColWidth="9" defaultRowHeight="12.75" x14ac:dyDescent="0.2"/>
  <cols>
    <col min="1" max="1" width="5.140625" customWidth="1"/>
    <col min="2" max="2" width="4.85546875" customWidth="1"/>
    <col min="3" max="3" width="52" customWidth="1"/>
    <col min="4" max="4" width="9.85546875" customWidth="1"/>
    <col min="5" max="5" width="18.5703125" customWidth="1"/>
    <col min="6" max="6" width="14.140625" customWidth="1"/>
    <col min="7" max="7" width="16.85546875" customWidth="1"/>
    <col min="8" max="8" width="13.85546875" customWidth="1"/>
    <col min="9" max="9" width="15.140625" bestFit="1" customWidth="1"/>
    <col min="10" max="10" width="15.85546875" bestFit="1" customWidth="1"/>
    <col min="11" max="11" width="11.140625" bestFit="1" customWidth="1"/>
    <col min="12" max="14" width="12.5703125" bestFit="1" customWidth="1"/>
  </cols>
  <sheetData>
    <row r="1" spans="1:12" ht="15.75" x14ac:dyDescent="0.25">
      <c r="A1" s="31"/>
      <c r="B1" s="31"/>
      <c r="C1" s="31"/>
      <c r="D1" s="352"/>
      <c r="E1" s="41" t="s">
        <v>4</v>
      </c>
      <c r="F1" s="32"/>
      <c r="G1" s="33"/>
      <c r="H1" s="33"/>
      <c r="I1" s="33"/>
      <c r="J1" s="31"/>
      <c r="K1" s="31"/>
      <c r="L1" s="31"/>
    </row>
    <row r="2" spans="1:12" ht="15.75" x14ac:dyDescent="0.25">
      <c r="A2" s="31"/>
      <c r="B2" s="31"/>
      <c r="C2" s="353" t="s">
        <v>239</v>
      </c>
      <c r="D2" s="352"/>
      <c r="E2" s="41"/>
      <c r="F2" s="32"/>
      <c r="G2" s="33"/>
      <c r="H2" s="33"/>
      <c r="I2" s="33"/>
      <c r="J2" s="31"/>
      <c r="K2" s="31"/>
      <c r="L2" s="31"/>
    </row>
    <row r="3" spans="1:12" ht="15.75" x14ac:dyDescent="0.25">
      <c r="A3" s="31"/>
      <c r="B3" s="31"/>
      <c r="C3" s="354" t="s">
        <v>240</v>
      </c>
      <c r="D3" s="176"/>
      <c r="E3" s="41"/>
      <c r="F3" s="32"/>
      <c r="G3" s="33"/>
      <c r="H3" s="33"/>
      <c r="I3" s="33"/>
      <c r="J3" s="31"/>
      <c r="K3" s="31"/>
      <c r="L3" s="31"/>
    </row>
    <row r="4" spans="1:12" ht="15.75" x14ac:dyDescent="0.25">
      <c r="A4" s="31"/>
      <c r="B4" s="31"/>
      <c r="C4" s="353" t="s">
        <v>241</v>
      </c>
      <c r="D4" s="176"/>
      <c r="E4" s="41"/>
      <c r="F4" s="32"/>
      <c r="G4" s="33"/>
      <c r="H4" s="33"/>
      <c r="I4" s="33"/>
      <c r="J4" s="31"/>
      <c r="K4" s="31"/>
      <c r="L4" s="31"/>
    </row>
    <row r="5" spans="1:12" ht="20.25" customHeight="1" x14ac:dyDescent="0.25">
      <c r="A5" s="30"/>
      <c r="B5" s="31"/>
      <c r="D5" s="34"/>
      <c r="E5" s="327" t="s">
        <v>5</v>
      </c>
      <c r="F5" s="327"/>
      <c r="G5" s="327"/>
      <c r="H5" s="327" t="s">
        <v>5</v>
      </c>
      <c r="I5" s="327"/>
      <c r="J5" s="329"/>
      <c r="K5" s="183"/>
    </row>
    <row r="6" spans="1:12" ht="16.5" thickBot="1" x14ac:dyDescent="0.3">
      <c r="A6" s="332" t="s">
        <v>7</v>
      </c>
      <c r="B6" s="333"/>
      <c r="C6" s="333"/>
      <c r="D6" s="59"/>
      <c r="E6" s="328" t="s">
        <v>229</v>
      </c>
      <c r="F6" s="328"/>
      <c r="G6" s="328"/>
      <c r="H6" s="330" t="s">
        <v>227</v>
      </c>
      <c r="I6" s="330"/>
      <c r="J6" s="331"/>
      <c r="K6" s="183"/>
    </row>
    <row r="7" spans="1:12" ht="17.25" thickTop="1" thickBot="1" x14ac:dyDescent="0.3">
      <c r="A7" s="30"/>
      <c r="B7" s="31"/>
      <c r="C7" s="31"/>
      <c r="D7" s="64" t="s">
        <v>168</v>
      </c>
      <c r="E7" s="193" t="s">
        <v>159</v>
      </c>
      <c r="F7" s="194" t="s">
        <v>160</v>
      </c>
      <c r="G7" s="195" t="s">
        <v>103</v>
      </c>
      <c r="H7" s="193" t="s">
        <v>159</v>
      </c>
      <c r="I7" s="196" t="s">
        <v>160</v>
      </c>
      <c r="J7" s="195" t="s">
        <v>103</v>
      </c>
      <c r="K7" s="31"/>
      <c r="L7" s="31"/>
    </row>
    <row r="8" spans="1:12" ht="16.5" thickBot="1" x14ac:dyDescent="0.3">
      <c r="A8" s="30" t="s">
        <v>8</v>
      </c>
      <c r="B8" s="31" t="s">
        <v>9</v>
      </c>
      <c r="C8" s="31"/>
      <c r="D8" s="65"/>
      <c r="E8" s="76">
        <f>+E9</f>
        <v>10262070</v>
      </c>
      <c r="F8" s="84">
        <f>+F10</f>
        <v>8889282</v>
      </c>
      <c r="G8" s="77">
        <f>+F8+E8</f>
        <v>19151352</v>
      </c>
      <c r="H8" s="76">
        <v>5187235</v>
      </c>
      <c r="I8" s="84">
        <v>5005905</v>
      </c>
      <c r="J8" s="77">
        <v>10193140</v>
      </c>
      <c r="K8" s="31"/>
      <c r="L8" s="31"/>
    </row>
    <row r="9" spans="1:12" ht="15.75" x14ac:dyDescent="0.25">
      <c r="A9" s="30"/>
      <c r="B9" s="35" t="s">
        <v>10</v>
      </c>
      <c r="C9" s="31" t="s">
        <v>11</v>
      </c>
      <c r="D9" s="66"/>
      <c r="E9" s="72">
        <v>10262070</v>
      </c>
      <c r="F9" s="85">
        <v>0</v>
      </c>
      <c r="G9" s="78">
        <v>10262070</v>
      </c>
      <c r="H9" s="72">
        <v>5187235</v>
      </c>
      <c r="I9" s="108"/>
      <c r="J9" s="78">
        <v>5187235</v>
      </c>
      <c r="K9" s="31"/>
      <c r="L9" s="31"/>
    </row>
    <row r="10" spans="1:12" ht="15.75" x14ac:dyDescent="0.25">
      <c r="A10" s="30"/>
      <c r="B10" s="35" t="s">
        <v>12</v>
      </c>
      <c r="C10" s="31" t="s">
        <v>13</v>
      </c>
      <c r="D10" s="66"/>
      <c r="E10" s="85">
        <v>0</v>
      </c>
      <c r="F10" s="85">
        <v>8889282</v>
      </c>
      <c r="G10" s="78">
        <v>8889282</v>
      </c>
      <c r="H10" s="108"/>
      <c r="I10" s="108">
        <v>5005905</v>
      </c>
      <c r="J10" s="78">
        <v>5005905</v>
      </c>
      <c r="K10" s="31"/>
      <c r="L10" s="31"/>
    </row>
    <row r="11" spans="1:12" ht="15.75" x14ac:dyDescent="0.25">
      <c r="A11" s="30"/>
      <c r="B11" s="35" t="s">
        <v>14</v>
      </c>
      <c r="C11" s="31" t="s">
        <v>15</v>
      </c>
      <c r="D11" s="66"/>
      <c r="E11" s="85">
        <v>0</v>
      </c>
      <c r="F11" s="85">
        <v>0</v>
      </c>
      <c r="G11" s="78">
        <v>0</v>
      </c>
      <c r="H11" s="72" t="s">
        <v>4</v>
      </c>
      <c r="I11" s="108" t="s">
        <v>4</v>
      </c>
      <c r="J11" s="78" t="s">
        <v>4</v>
      </c>
      <c r="K11" s="31"/>
      <c r="L11" s="31"/>
    </row>
    <row r="12" spans="1:12" ht="16.5" thickBot="1" x14ac:dyDescent="0.3">
      <c r="A12" s="30" t="s">
        <v>16</v>
      </c>
      <c r="B12" s="36" t="s">
        <v>17</v>
      </c>
      <c r="C12" s="31"/>
      <c r="D12" s="65" t="s">
        <v>187</v>
      </c>
      <c r="E12" s="73">
        <v>72858387</v>
      </c>
      <c r="F12" s="86">
        <v>161392945</v>
      </c>
      <c r="G12" s="58">
        <f>+F12+E12</f>
        <v>234251332</v>
      </c>
      <c r="H12" s="73">
        <v>86264618</v>
      </c>
      <c r="I12" s="86">
        <v>93431907</v>
      </c>
      <c r="J12" s="58">
        <v>179696525</v>
      </c>
      <c r="K12" s="31"/>
      <c r="L12" s="31"/>
    </row>
    <row r="13" spans="1:12" ht="15.75" x14ac:dyDescent="0.25">
      <c r="A13" s="30"/>
      <c r="B13" s="35" t="s">
        <v>10</v>
      </c>
      <c r="C13" s="36" t="s">
        <v>195</v>
      </c>
      <c r="D13" s="66"/>
      <c r="E13" s="234">
        <v>22061768</v>
      </c>
      <c r="F13" s="236">
        <v>115721395</v>
      </c>
      <c r="G13" s="78">
        <f>SUM(E13:F13)</f>
        <v>137783163</v>
      </c>
      <c r="H13" s="72">
        <v>17510089</v>
      </c>
      <c r="I13" s="108">
        <v>74740425</v>
      </c>
      <c r="J13" s="78">
        <v>92250514</v>
      </c>
      <c r="K13" s="31"/>
      <c r="L13" s="31"/>
    </row>
    <row r="14" spans="1:12" ht="15.75" x14ac:dyDescent="0.25">
      <c r="A14" s="30"/>
      <c r="B14" s="35" t="s">
        <v>12</v>
      </c>
      <c r="C14" s="31" t="s">
        <v>18</v>
      </c>
      <c r="D14" s="222"/>
      <c r="E14" s="102">
        <v>50796620</v>
      </c>
      <c r="F14" s="185">
        <v>45671551</v>
      </c>
      <c r="G14" s="186">
        <f>+G15+G16</f>
        <v>96468171</v>
      </c>
      <c r="H14" s="102">
        <v>68754529</v>
      </c>
      <c r="I14" s="185">
        <v>18691482</v>
      </c>
      <c r="J14" s="186">
        <v>87446011</v>
      </c>
      <c r="K14" s="31"/>
      <c r="L14" s="31"/>
    </row>
    <row r="15" spans="1:12" ht="15.75" x14ac:dyDescent="0.25">
      <c r="A15" s="30"/>
      <c r="B15" s="36"/>
      <c r="C15" s="31" t="s">
        <v>19</v>
      </c>
      <c r="D15" s="223"/>
      <c r="E15" s="74">
        <v>2</v>
      </c>
      <c r="F15" s="87">
        <v>1835125</v>
      </c>
      <c r="G15" s="80">
        <f>+E15+F15</f>
        <v>1835127</v>
      </c>
      <c r="H15" s="74">
        <v>11000000</v>
      </c>
      <c r="I15" s="109">
        <v>2095184</v>
      </c>
      <c r="J15" s="80">
        <v>13095184</v>
      </c>
      <c r="K15" s="31"/>
      <c r="L15" s="31"/>
    </row>
    <row r="16" spans="1:12" ht="15.75" x14ac:dyDescent="0.25">
      <c r="A16" s="30"/>
      <c r="B16" s="36"/>
      <c r="C16" s="31" t="s">
        <v>196</v>
      </c>
      <c r="D16" s="67"/>
      <c r="E16" s="237">
        <v>50796618</v>
      </c>
      <c r="F16" s="238">
        <v>43836426</v>
      </c>
      <c r="G16" s="80">
        <f>SUM(E16:F16)</f>
        <v>94633044</v>
      </c>
      <c r="H16" s="74">
        <v>57754529</v>
      </c>
      <c r="I16" s="109">
        <v>16596298</v>
      </c>
      <c r="J16" s="80">
        <v>74350827</v>
      </c>
      <c r="K16" s="31"/>
      <c r="L16" s="31"/>
    </row>
    <row r="17" spans="1:15" ht="15.75" x14ac:dyDescent="0.25">
      <c r="A17" s="30"/>
      <c r="B17" s="36"/>
      <c r="C17" s="31" t="s">
        <v>220</v>
      </c>
      <c r="D17" s="67"/>
      <c r="E17" s="74">
        <v>0</v>
      </c>
      <c r="F17" s="87">
        <v>0</v>
      </c>
      <c r="G17" s="79">
        <v>0</v>
      </c>
      <c r="H17" s="100">
        <v>0</v>
      </c>
      <c r="I17" s="110">
        <v>0</v>
      </c>
      <c r="J17" s="79">
        <v>0</v>
      </c>
      <c r="K17" s="31"/>
      <c r="L17" s="31"/>
    </row>
    <row r="18" spans="1:15" ht="16.5" thickBot="1" x14ac:dyDescent="0.3">
      <c r="A18" s="30" t="s">
        <v>20</v>
      </c>
      <c r="B18" s="36" t="s">
        <v>197</v>
      </c>
      <c r="C18" s="31"/>
      <c r="D18" s="65" t="s">
        <v>189</v>
      </c>
      <c r="E18" s="73">
        <f>SUM(E19:E22)</f>
        <v>930975</v>
      </c>
      <c r="F18" s="73">
        <f>SUM(F19:F22)</f>
        <v>19673786</v>
      </c>
      <c r="G18" s="58">
        <f>SUM(E18:F18)</f>
        <v>20604761</v>
      </c>
      <c r="H18" s="73">
        <v>7987055</v>
      </c>
      <c r="I18" s="73">
        <v>11244808</v>
      </c>
      <c r="J18" s="58">
        <v>19231863</v>
      </c>
      <c r="K18" s="31"/>
      <c r="L18" s="31"/>
    </row>
    <row r="19" spans="1:15" ht="15.75" x14ac:dyDescent="0.25">
      <c r="A19" s="30"/>
      <c r="B19" s="35" t="s">
        <v>10</v>
      </c>
      <c r="C19" s="31" t="s">
        <v>23</v>
      </c>
      <c r="D19" s="66"/>
      <c r="E19" s="72">
        <v>930975</v>
      </c>
      <c r="F19" s="85">
        <v>0</v>
      </c>
      <c r="G19" s="78">
        <v>930975</v>
      </c>
      <c r="H19" s="101">
        <v>0</v>
      </c>
      <c r="I19" s="111">
        <v>0</v>
      </c>
      <c r="J19" s="104">
        <v>0</v>
      </c>
      <c r="K19" s="31"/>
      <c r="L19" s="31"/>
    </row>
    <row r="20" spans="1:15" ht="15.75" x14ac:dyDescent="0.25">
      <c r="A20" s="30"/>
      <c r="B20" s="35" t="s">
        <v>12</v>
      </c>
      <c r="C20" s="31" t="s">
        <v>24</v>
      </c>
      <c r="D20" s="66"/>
      <c r="E20" s="72">
        <v>0</v>
      </c>
      <c r="F20" s="85">
        <v>0</v>
      </c>
      <c r="G20" s="78">
        <v>0</v>
      </c>
      <c r="H20" s="101">
        <v>0</v>
      </c>
      <c r="I20" s="111">
        <v>0</v>
      </c>
      <c r="J20" s="104">
        <v>0</v>
      </c>
      <c r="K20" s="31"/>
      <c r="L20" s="31"/>
    </row>
    <row r="21" spans="1:15" ht="15.75" x14ac:dyDescent="0.25">
      <c r="A21" s="224"/>
      <c r="B21" s="225" t="s">
        <v>14</v>
      </c>
      <c r="C21" s="226" t="s">
        <v>25</v>
      </c>
      <c r="D21" s="227" t="s">
        <v>4</v>
      </c>
      <c r="E21" s="228">
        <v>0</v>
      </c>
      <c r="F21" s="229">
        <v>0</v>
      </c>
      <c r="G21" s="230">
        <v>0</v>
      </c>
      <c r="H21" s="231">
        <v>0</v>
      </c>
      <c r="I21" s="232">
        <v>0</v>
      </c>
      <c r="J21" s="233">
        <v>0</v>
      </c>
      <c r="K21" s="31"/>
      <c r="L21" s="31"/>
    </row>
    <row r="22" spans="1:15" ht="15.75" x14ac:dyDescent="0.25">
      <c r="A22" s="30"/>
      <c r="B22" s="35" t="s">
        <v>26</v>
      </c>
      <c r="C22" s="32" t="s">
        <v>27</v>
      </c>
      <c r="D22" s="66"/>
      <c r="E22" s="72">
        <v>0</v>
      </c>
      <c r="F22" s="179">
        <v>19673786</v>
      </c>
      <c r="G22" s="78">
        <v>19673786</v>
      </c>
      <c r="H22" s="72">
        <v>7987055</v>
      </c>
      <c r="I22" s="111">
        <v>11244808</v>
      </c>
      <c r="J22" s="208">
        <v>19231863</v>
      </c>
      <c r="K22" s="31"/>
      <c r="L22" s="31"/>
    </row>
    <row r="23" spans="1:15" s="5" customFormat="1" ht="16.5" thickBot="1" x14ac:dyDescent="0.3">
      <c r="A23" s="30" t="s">
        <v>21</v>
      </c>
      <c r="B23" s="32" t="s">
        <v>198</v>
      </c>
      <c r="C23" s="31"/>
      <c r="D23" s="65" t="s">
        <v>191</v>
      </c>
      <c r="E23" s="76">
        <f>SUM(E24:E25)</f>
        <v>375494767</v>
      </c>
      <c r="F23" s="84">
        <f>SUM(F24:F25)</f>
        <v>565812810</v>
      </c>
      <c r="G23" s="77">
        <f>SUM(E23:F23)</f>
        <v>941307577</v>
      </c>
      <c r="H23" s="76">
        <v>214380111</v>
      </c>
      <c r="I23" s="84">
        <v>419798784</v>
      </c>
      <c r="J23" s="77">
        <v>634178895</v>
      </c>
      <c r="K23" s="31"/>
      <c r="L23" s="31"/>
      <c r="M23" s="29"/>
      <c r="N23" s="29"/>
      <c r="O23" s="31"/>
    </row>
    <row r="24" spans="1:15" ht="15.75" x14ac:dyDescent="0.25">
      <c r="A24" s="30"/>
      <c r="B24" s="35" t="s">
        <v>10</v>
      </c>
      <c r="C24" s="31" t="s">
        <v>29</v>
      </c>
      <c r="D24" s="66"/>
      <c r="E24" s="234">
        <v>238023984</v>
      </c>
      <c r="F24" s="235">
        <v>355113543</v>
      </c>
      <c r="G24" s="78">
        <v>598004219</v>
      </c>
      <c r="H24" s="72">
        <v>160640477</v>
      </c>
      <c r="I24" s="112">
        <v>254765560</v>
      </c>
      <c r="J24" s="78">
        <v>415406037</v>
      </c>
      <c r="K24" s="31"/>
      <c r="L24" s="37"/>
      <c r="M24" s="43"/>
      <c r="N24" s="42"/>
      <c r="O24" s="42"/>
    </row>
    <row r="25" spans="1:15" ht="15.75" x14ac:dyDescent="0.25">
      <c r="A25" s="30"/>
      <c r="B25" s="35" t="s">
        <v>12</v>
      </c>
      <c r="C25" s="31" t="s">
        <v>30</v>
      </c>
      <c r="D25" s="66"/>
      <c r="E25" s="234">
        <v>137470783</v>
      </c>
      <c r="F25" s="236">
        <v>210699267</v>
      </c>
      <c r="G25" s="78">
        <v>343805550</v>
      </c>
      <c r="H25" s="72">
        <v>53739634</v>
      </c>
      <c r="I25" s="108">
        <v>165033224</v>
      </c>
      <c r="J25" s="78">
        <v>218772858</v>
      </c>
      <c r="K25" s="31"/>
      <c r="L25" s="31"/>
    </row>
    <row r="26" spans="1:15" s="5" customFormat="1" ht="16.5" thickBot="1" x14ac:dyDescent="0.3">
      <c r="A26" s="30" t="s">
        <v>22</v>
      </c>
      <c r="B26" s="32" t="s">
        <v>200</v>
      </c>
      <c r="C26" s="31"/>
      <c r="D26" s="65" t="s">
        <v>193</v>
      </c>
      <c r="E26" s="61">
        <f>+E27+E30+E33</f>
        <v>6543554</v>
      </c>
      <c r="F26" s="89">
        <f>+F27+F30+F33</f>
        <v>0</v>
      </c>
      <c r="G26" s="77">
        <f>SUM(E26:F26)</f>
        <v>6543554</v>
      </c>
      <c r="H26" s="76">
        <v>8920682</v>
      </c>
      <c r="I26" s="84">
        <v>0</v>
      </c>
      <c r="J26" s="77">
        <v>8920682</v>
      </c>
      <c r="K26" s="31"/>
      <c r="L26" s="31"/>
    </row>
    <row r="27" spans="1:15" s="5" customFormat="1" ht="15.75" x14ac:dyDescent="0.25">
      <c r="A27" s="30"/>
      <c r="B27" s="35" t="s">
        <v>10</v>
      </c>
      <c r="C27" s="32" t="s">
        <v>161</v>
      </c>
      <c r="D27" s="66"/>
      <c r="E27" s="62">
        <f>SUM(E28:E29)</f>
        <v>317278</v>
      </c>
      <c r="F27" s="90">
        <v>0</v>
      </c>
      <c r="G27" s="81">
        <f t="shared" ref="G27:G32" si="0">SUM(E27:F27)</f>
        <v>317278</v>
      </c>
      <c r="H27" s="62">
        <v>4210394</v>
      </c>
      <c r="I27" s="90">
        <v>0</v>
      </c>
      <c r="J27" s="81">
        <v>4210394</v>
      </c>
      <c r="K27" s="31"/>
      <c r="L27" s="31"/>
    </row>
    <row r="28" spans="1:15" s="5" customFormat="1" ht="15.75" x14ac:dyDescent="0.25">
      <c r="A28" s="30"/>
      <c r="B28" s="35"/>
      <c r="C28" s="32" t="s">
        <v>32</v>
      </c>
      <c r="D28" s="68"/>
      <c r="E28" s="43">
        <v>363212</v>
      </c>
      <c r="F28" s="91">
        <v>0</v>
      </c>
      <c r="G28" s="80">
        <f t="shared" si="0"/>
        <v>363212</v>
      </c>
      <c r="H28" s="98">
        <v>4645474</v>
      </c>
      <c r="I28" s="113">
        <v>0</v>
      </c>
      <c r="J28" s="80">
        <v>4645474</v>
      </c>
      <c r="K28" s="31"/>
      <c r="L28" s="31"/>
    </row>
    <row r="29" spans="1:15" s="5" customFormat="1" ht="15.75" x14ac:dyDescent="0.25">
      <c r="A29" s="30"/>
      <c r="B29" s="35"/>
      <c r="C29" s="32" t="s">
        <v>33</v>
      </c>
      <c r="D29" s="67"/>
      <c r="E29" s="63">
        <v>-45934</v>
      </c>
      <c r="F29" s="92">
        <v>0</v>
      </c>
      <c r="G29" s="82">
        <f t="shared" si="0"/>
        <v>-45934</v>
      </c>
      <c r="H29" s="103">
        <v>-435080</v>
      </c>
      <c r="I29" s="113">
        <v>0</v>
      </c>
      <c r="J29" s="82">
        <v>-435080</v>
      </c>
      <c r="K29" s="31"/>
      <c r="L29" s="31"/>
    </row>
    <row r="30" spans="1:15" s="5" customFormat="1" ht="15.75" x14ac:dyDescent="0.25">
      <c r="A30" s="30"/>
      <c r="B30" s="35" t="s">
        <v>12</v>
      </c>
      <c r="D30" s="67"/>
      <c r="E30" s="62">
        <f>SUM(E31:E32)</f>
        <v>576459</v>
      </c>
      <c r="F30" s="90">
        <v>0</v>
      </c>
      <c r="G30" s="81">
        <f t="shared" si="0"/>
        <v>576459</v>
      </c>
      <c r="H30" s="62">
        <v>728099</v>
      </c>
      <c r="I30" s="90">
        <v>0</v>
      </c>
      <c r="J30" s="81">
        <v>728099</v>
      </c>
      <c r="K30" s="31"/>
      <c r="L30" s="31"/>
    </row>
    <row r="31" spans="1:15" s="5" customFormat="1" ht="15.75" x14ac:dyDescent="0.25">
      <c r="A31" s="30"/>
      <c r="B31" s="35"/>
      <c r="C31" s="32" t="s">
        <v>34</v>
      </c>
      <c r="D31" s="67"/>
      <c r="E31" s="60">
        <v>802557</v>
      </c>
      <c r="F31" s="93">
        <v>0</v>
      </c>
      <c r="G31" s="80">
        <f t="shared" si="0"/>
        <v>802557</v>
      </c>
      <c r="H31" s="74">
        <v>897698</v>
      </c>
      <c r="I31" s="113">
        <v>0</v>
      </c>
      <c r="J31" s="80">
        <v>897698</v>
      </c>
      <c r="K31" s="45"/>
      <c r="L31" s="31"/>
    </row>
    <row r="32" spans="1:15" s="5" customFormat="1" ht="15.75" x14ac:dyDescent="0.25">
      <c r="A32" s="30"/>
      <c r="B32" s="35"/>
      <c r="C32" s="32" t="s">
        <v>33</v>
      </c>
      <c r="D32" s="67"/>
      <c r="E32" s="63">
        <v>-226098</v>
      </c>
      <c r="F32" s="92">
        <v>0</v>
      </c>
      <c r="G32" s="82">
        <f t="shared" si="0"/>
        <v>-226098</v>
      </c>
      <c r="H32" s="103">
        <v>-169599</v>
      </c>
      <c r="I32" s="113">
        <v>0</v>
      </c>
      <c r="J32" s="82">
        <v>-169599</v>
      </c>
      <c r="K32" s="31"/>
      <c r="L32" s="31"/>
    </row>
    <row r="33" spans="1:13" s="5" customFormat="1" ht="15.75" x14ac:dyDescent="0.25">
      <c r="A33" s="30"/>
      <c r="B33" s="38" t="s">
        <v>14</v>
      </c>
      <c r="C33" s="32" t="s">
        <v>35</v>
      </c>
      <c r="D33" s="67"/>
      <c r="E33" s="62">
        <f>+E34+E35</f>
        <v>5649817</v>
      </c>
      <c r="F33" s="90">
        <f>+F34+F35</f>
        <v>0</v>
      </c>
      <c r="G33" s="81">
        <f>+E33+F33</f>
        <v>5649817</v>
      </c>
      <c r="H33" s="62">
        <v>3982189</v>
      </c>
      <c r="I33" s="90">
        <v>0</v>
      </c>
      <c r="J33" s="81">
        <v>3982189</v>
      </c>
      <c r="K33" s="31"/>
      <c r="L33" s="31"/>
    </row>
    <row r="34" spans="1:13" s="5" customFormat="1" ht="15.75" x14ac:dyDescent="0.25">
      <c r="A34" s="30"/>
      <c r="B34" s="35"/>
      <c r="C34" s="32" t="s">
        <v>32</v>
      </c>
      <c r="D34" s="67"/>
      <c r="E34" s="60">
        <v>32147132</v>
      </c>
      <c r="F34" s="93">
        <v>0</v>
      </c>
      <c r="G34" s="80">
        <f>SUM(E34:F34)</f>
        <v>32147132</v>
      </c>
      <c r="H34" s="74">
        <v>30278519</v>
      </c>
      <c r="I34" s="113">
        <v>0</v>
      </c>
      <c r="J34" s="80">
        <v>30278519</v>
      </c>
      <c r="K34" s="31"/>
      <c r="L34" s="31"/>
    </row>
    <row r="35" spans="1:13" s="5" customFormat="1" ht="15.75" x14ac:dyDescent="0.25">
      <c r="A35" s="30"/>
      <c r="B35" s="35"/>
      <c r="C35" s="31" t="s">
        <v>36</v>
      </c>
      <c r="D35" s="67"/>
      <c r="E35" s="63">
        <v>-26497315</v>
      </c>
      <c r="F35" s="92">
        <v>0</v>
      </c>
      <c r="G35" s="82">
        <f>SUM(E35:F35)</f>
        <v>-26497315</v>
      </c>
      <c r="H35" s="103">
        <v>-26296330</v>
      </c>
      <c r="I35" s="113">
        <v>0</v>
      </c>
      <c r="J35" s="82">
        <v>-26296330</v>
      </c>
      <c r="K35" s="31"/>
      <c r="L35" s="31"/>
    </row>
    <row r="36" spans="1:13" ht="16.5" thickBot="1" x14ac:dyDescent="0.3">
      <c r="A36" s="30" t="s">
        <v>28</v>
      </c>
      <c r="B36" s="36" t="s">
        <v>38</v>
      </c>
      <c r="C36" s="31"/>
      <c r="D36" s="65"/>
      <c r="E36" s="71">
        <f>+E37+E38+E39</f>
        <v>3962029</v>
      </c>
      <c r="F36" s="84">
        <f>SUM(F37:F39)</f>
        <v>4271175</v>
      </c>
      <c r="G36" s="77">
        <f>+E36+F36</f>
        <v>8233204</v>
      </c>
      <c r="H36" s="71">
        <v>2766898</v>
      </c>
      <c r="I36" s="84">
        <v>3434233</v>
      </c>
      <c r="J36" s="77">
        <v>6201131</v>
      </c>
      <c r="K36" s="31"/>
      <c r="L36" s="31"/>
    </row>
    <row r="37" spans="1:13" ht="15.75" x14ac:dyDescent="0.25">
      <c r="A37" s="30"/>
      <c r="B37" s="35" t="s">
        <v>10</v>
      </c>
      <c r="C37" s="31" t="s">
        <v>39</v>
      </c>
      <c r="D37" s="66"/>
      <c r="E37" s="44">
        <v>3802826</v>
      </c>
      <c r="F37" s="94">
        <v>4183589</v>
      </c>
      <c r="G37" s="78">
        <f>SUM(E37:F37)</f>
        <v>7986415</v>
      </c>
      <c r="H37" s="72">
        <v>2464265</v>
      </c>
      <c r="I37" s="108">
        <v>3381402</v>
      </c>
      <c r="J37" s="78">
        <v>5845667</v>
      </c>
      <c r="K37" s="31"/>
      <c r="L37" s="31"/>
    </row>
    <row r="38" spans="1:13" ht="15.75" x14ac:dyDescent="0.25">
      <c r="A38" s="30"/>
      <c r="B38" s="35" t="s">
        <v>12</v>
      </c>
      <c r="C38" s="31" t="s">
        <v>40</v>
      </c>
      <c r="D38" s="66"/>
      <c r="E38" s="209">
        <v>7752</v>
      </c>
      <c r="F38" s="85">
        <v>32355</v>
      </c>
      <c r="G38" s="78">
        <f>SUM(E38:F38)</f>
        <v>40107</v>
      </c>
      <c r="H38" s="96">
        <v>111814</v>
      </c>
      <c r="I38" s="108">
        <v>30043</v>
      </c>
      <c r="J38" s="78">
        <v>141857</v>
      </c>
      <c r="K38" s="31"/>
      <c r="L38" s="31"/>
      <c r="M38" s="55"/>
    </row>
    <row r="39" spans="1:13" ht="15.75" x14ac:dyDescent="0.25">
      <c r="A39" s="30"/>
      <c r="B39" s="35" t="s">
        <v>14</v>
      </c>
      <c r="C39" s="31" t="s">
        <v>15</v>
      </c>
      <c r="D39" s="66"/>
      <c r="E39" s="96">
        <v>151451</v>
      </c>
      <c r="F39" s="85">
        <v>55231</v>
      </c>
      <c r="G39" s="78">
        <f>SUM(E39:F39)</f>
        <v>206682</v>
      </c>
      <c r="H39" s="72">
        <v>190819</v>
      </c>
      <c r="I39" s="108">
        <v>22788</v>
      </c>
      <c r="J39" s="78">
        <v>213607</v>
      </c>
      <c r="K39" s="31"/>
      <c r="L39" s="31"/>
    </row>
    <row r="40" spans="1:13" ht="16.5" thickBot="1" x14ac:dyDescent="0.3">
      <c r="A40" s="30" t="s">
        <v>31</v>
      </c>
      <c r="B40" s="36" t="s">
        <v>149</v>
      </c>
      <c r="C40" s="31"/>
      <c r="D40" s="65"/>
      <c r="E40" s="76">
        <v>0</v>
      </c>
      <c r="F40" s="84">
        <v>0</v>
      </c>
      <c r="G40" s="77">
        <v>0</v>
      </c>
      <c r="H40" s="76">
        <v>0</v>
      </c>
      <c r="I40" s="107">
        <v>0</v>
      </c>
      <c r="J40" s="77">
        <v>0</v>
      </c>
      <c r="K40" s="31"/>
      <c r="L40" s="31"/>
    </row>
    <row r="41" spans="1:13" ht="15.75" x14ac:dyDescent="0.25">
      <c r="A41" s="30"/>
      <c r="B41" s="35" t="s">
        <v>10</v>
      </c>
      <c r="C41" s="31" t="s">
        <v>42</v>
      </c>
      <c r="D41" s="66"/>
      <c r="E41" s="75">
        <v>0</v>
      </c>
      <c r="F41" s="88">
        <v>0</v>
      </c>
      <c r="G41" s="78">
        <v>0</v>
      </c>
      <c r="H41" s="101">
        <v>0</v>
      </c>
      <c r="I41" s="111">
        <v>0</v>
      </c>
      <c r="J41" s="105">
        <v>0</v>
      </c>
      <c r="K41" s="31"/>
      <c r="L41" s="31"/>
    </row>
    <row r="42" spans="1:13" ht="15.75" x14ac:dyDescent="0.25">
      <c r="A42" s="30"/>
      <c r="B42" s="35" t="s">
        <v>12</v>
      </c>
      <c r="C42" s="31" t="s">
        <v>43</v>
      </c>
      <c r="D42" s="66"/>
      <c r="E42" s="75">
        <v>0</v>
      </c>
      <c r="F42" s="88">
        <v>0</v>
      </c>
      <c r="G42" s="78">
        <v>0</v>
      </c>
      <c r="H42" s="101">
        <v>0</v>
      </c>
      <c r="I42" s="111">
        <v>0</v>
      </c>
      <c r="J42" s="104">
        <v>0</v>
      </c>
      <c r="K42" s="31"/>
      <c r="L42" s="31"/>
    </row>
    <row r="43" spans="1:13" ht="16.5" thickBot="1" x14ac:dyDescent="0.3">
      <c r="A43" s="30" t="s">
        <v>37</v>
      </c>
      <c r="B43" s="32" t="s">
        <v>150</v>
      </c>
      <c r="C43" s="31"/>
      <c r="D43" s="65"/>
      <c r="E43" s="76">
        <v>16908547</v>
      </c>
      <c r="F43" s="84">
        <v>59303267</v>
      </c>
      <c r="G43" s="77">
        <f>SUM(E43:F43)</f>
        <v>76211814</v>
      </c>
      <c r="H43" s="76">
        <v>18025069</v>
      </c>
      <c r="I43" s="84">
        <v>32262785</v>
      </c>
      <c r="J43" s="77">
        <v>50287854</v>
      </c>
      <c r="K43" s="31"/>
      <c r="L43" s="31"/>
    </row>
    <row r="44" spans="1:13" ht="16.5" thickBot="1" x14ac:dyDescent="0.3">
      <c r="A44" s="39" t="s">
        <v>41</v>
      </c>
      <c r="B44" s="36" t="s">
        <v>202</v>
      </c>
      <c r="C44" s="31"/>
      <c r="D44" s="65" t="s">
        <v>199</v>
      </c>
      <c r="E44" s="76">
        <v>16822511</v>
      </c>
      <c r="F44" s="84">
        <v>8034</v>
      </c>
      <c r="G44" s="77">
        <f>+E44+F44</f>
        <v>16830545</v>
      </c>
      <c r="H44" s="76">
        <v>3795774</v>
      </c>
      <c r="I44" s="84">
        <v>615605</v>
      </c>
      <c r="J44" s="77">
        <v>4411379</v>
      </c>
      <c r="K44" s="31"/>
      <c r="L44" s="31"/>
    </row>
    <row r="45" spans="1:13" ht="16.5" thickBot="1" x14ac:dyDescent="0.3">
      <c r="A45" s="39" t="s">
        <v>44</v>
      </c>
      <c r="B45" s="36" t="s">
        <v>204</v>
      </c>
      <c r="C45" s="31"/>
      <c r="D45" s="65" t="s">
        <v>201</v>
      </c>
      <c r="E45" s="180">
        <v>0</v>
      </c>
      <c r="F45" s="84">
        <v>0</v>
      </c>
      <c r="G45" s="181">
        <v>0</v>
      </c>
      <c r="H45" s="97">
        <v>0</v>
      </c>
      <c r="I45" s="114">
        <v>0</v>
      </c>
      <c r="J45" s="175">
        <v>0</v>
      </c>
      <c r="K45" s="31"/>
      <c r="L45" s="31"/>
    </row>
    <row r="46" spans="1:13" ht="15.75" x14ac:dyDescent="0.25">
      <c r="A46" s="30"/>
      <c r="B46" s="35" t="s">
        <v>10</v>
      </c>
      <c r="C46" s="31" t="s">
        <v>47</v>
      </c>
      <c r="D46" s="66"/>
      <c r="E46" s="72">
        <v>0</v>
      </c>
      <c r="F46" s="85">
        <v>0</v>
      </c>
      <c r="G46" s="187">
        <v>0</v>
      </c>
      <c r="H46" s="101">
        <v>0</v>
      </c>
      <c r="I46" s="111">
        <v>0</v>
      </c>
      <c r="J46" s="106">
        <v>0</v>
      </c>
      <c r="K46" s="31"/>
      <c r="L46" s="31"/>
    </row>
    <row r="47" spans="1:13" ht="15.75" x14ac:dyDescent="0.25">
      <c r="A47" s="30"/>
      <c r="B47" s="35" t="s">
        <v>12</v>
      </c>
      <c r="C47" s="31" t="s">
        <v>48</v>
      </c>
      <c r="D47" s="66"/>
      <c r="E47" s="188">
        <v>0</v>
      </c>
      <c r="F47" s="85">
        <v>0</v>
      </c>
      <c r="G47" s="78">
        <v>0</v>
      </c>
      <c r="H47" s="101">
        <v>0</v>
      </c>
      <c r="I47" s="111">
        <v>0</v>
      </c>
      <c r="J47" s="104">
        <v>0</v>
      </c>
      <c r="K47" s="31"/>
      <c r="L47" s="31"/>
    </row>
    <row r="48" spans="1:13" ht="16.5" thickBot="1" x14ac:dyDescent="0.3">
      <c r="A48" s="40" t="s">
        <v>45</v>
      </c>
      <c r="B48" s="36" t="s">
        <v>205</v>
      </c>
      <c r="C48" s="31"/>
      <c r="D48" s="65" t="s">
        <v>201</v>
      </c>
      <c r="E48" s="76">
        <v>0</v>
      </c>
      <c r="F48" s="84">
        <v>0</v>
      </c>
      <c r="G48" s="173">
        <v>0</v>
      </c>
      <c r="H48" s="76">
        <v>0</v>
      </c>
      <c r="I48" s="107">
        <v>0</v>
      </c>
      <c r="J48" s="77">
        <v>0</v>
      </c>
      <c r="K48" s="31"/>
      <c r="L48" s="31"/>
      <c r="M48" s="55"/>
    </row>
    <row r="49" spans="1:13" ht="15.75" x14ac:dyDescent="0.25">
      <c r="A49" s="30"/>
      <c r="B49" s="35" t="s">
        <v>10</v>
      </c>
      <c r="C49" s="31" t="s">
        <v>50</v>
      </c>
      <c r="D49" s="66"/>
      <c r="E49" s="72">
        <v>0</v>
      </c>
      <c r="F49" s="85">
        <v>0</v>
      </c>
      <c r="G49" s="78">
        <v>0</v>
      </c>
      <c r="H49" s="72">
        <v>0</v>
      </c>
      <c r="I49" s="108">
        <v>0</v>
      </c>
      <c r="J49" s="78">
        <v>0</v>
      </c>
      <c r="K49" s="31"/>
      <c r="L49" s="31"/>
    </row>
    <row r="50" spans="1:13" ht="15.75" x14ac:dyDescent="0.25">
      <c r="A50" s="30"/>
      <c r="B50" s="35" t="s">
        <v>12</v>
      </c>
      <c r="C50" s="31" t="s">
        <v>51</v>
      </c>
      <c r="D50" s="66"/>
      <c r="E50" s="72">
        <v>0</v>
      </c>
      <c r="F50" s="85">
        <v>0</v>
      </c>
      <c r="G50" s="78">
        <v>0</v>
      </c>
      <c r="H50" s="72">
        <v>0</v>
      </c>
      <c r="I50" s="108">
        <v>0</v>
      </c>
      <c r="J50" s="78">
        <v>0</v>
      </c>
      <c r="K50" s="31"/>
      <c r="L50" s="31"/>
      <c r="M50" s="55"/>
    </row>
    <row r="51" spans="1:13" ht="16.5" thickBot="1" x14ac:dyDescent="0.3">
      <c r="A51" s="40" t="s">
        <v>46</v>
      </c>
      <c r="B51" s="36" t="s">
        <v>207</v>
      </c>
      <c r="C51" s="31"/>
      <c r="D51" s="65" t="s">
        <v>203</v>
      </c>
      <c r="E51" s="76">
        <v>0</v>
      </c>
      <c r="F51" s="84">
        <v>0</v>
      </c>
      <c r="G51" s="77">
        <v>0</v>
      </c>
      <c r="H51" s="76">
        <v>0</v>
      </c>
      <c r="I51" s="107">
        <v>0</v>
      </c>
      <c r="J51" s="77">
        <v>0</v>
      </c>
      <c r="K51" s="31"/>
      <c r="L51" s="31"/>
      <c r="M51" s="55"/>
    </row>
    <row r="52" spans="1:13" ht="15.75" x14ac:dyDescent="0.25">
      <c r="A52" s="30"/>
      <c r="B52" s="35" t="s">
        <v>10</v>
      </c>
      <c r="C52" s="31" t="s">
        <v>25</v>
      </c>
      <c r="D52" s="66"/>
      <c r="E52" s="72">
        <v>0</v>
      </c>
      <c r="F52" s="85">
        <v>0</v>
      </c>
      <c r="G52" s="78">
        <v>0</v>
      </c>
      <c r="H52" s="72">
        <v>0</v>
      </c>
      <c r="I52" s="108">
        <v>0</v>
      </c>
      <c r="J52" s="78">
        <v>0</v>
      </c>
      <c r="K52" s="31"/>
      <c r="L52" s="31"/>
    </row>
    <row r="53" spans="1:13" ht="15.75" x14ac:dyDescent="0.25">
      <c r="A53" s="30"/>
      <c r="B53" s="35" t="s">
        <v>12</v>
      </c>
      <c r="C53" s="31" t="s">
        <v>53</v>
      </c>
      <c r="D53" s="66"/>
      <c r="E53" s="72">
        <v>0</v>
      </c>
      <c r="F53" s="85">
        <v>0</v>
      </c>
      <c r="G53" s="78">
        <v>0</v>
      </c>
      <c r="H53" s="72">
        <v>0</v>
      </c>
      <c r="I53" s="108">
        <v>0</v>
      </c>
      <c r="J53" s="78">
        <v>0</v>
      </c>
      <c r="K53" s="31"/>
      <c r="L53" s="31"/>
    </row>
    <row r="54" spans="1:13" ht="16.5" thickBot="1" x14ac:dyDescent="0.3">
      <c r="A54" s="40" t="s">
        <v>49</v>
      </c>
      <c r="B54" s="36" t="s">
        <v>209</v>
      </c>
      <c r="C54" s="31"/>
      <c r="D54" s="65" t="s">
        <v>206</v>
      </c>
      <c r="E54" s="76">
        <f>SUM(E55:E56)</f>
        <v>8193982</v>
      </c>
      <c r="F54" s="76">
        <f>SUM(F55:F56)</f>
        <v>0</v>
      </c>
      <c r="G54" s="58">
        <f>+E54+F54</f>
        <v>8193982</v>
      </c>
      <c r="H54" s="76">
        <v>9276380</v>
      </c>
      <c r="I54" s="86">
        <v>0</v>
      </c>
      <c r="J54" s="58">
        <v>9276380</v>
      </c>
      <c r="K54" s="31" t="s">
        <v>4</v>
      </c>
      <c r="L54" s="31"/>
    </row>
    <row r="55" spans="1:13" ht="15.75" x14ac:dyDescent="0.25">
      <c r="A55" s="30"/>
      <c r="B55" s="35" t="s">
        <v>10</v>
      </c>
      <c r="C55" s="31" t="s">
        <v>54</v>
      </c>
      <c r="D55" s="66"/>
      <c r="E55" s="72">
        <f>19340405-949895.1</f>
        <v>18390510</v>
      </c>
      <c r="F55" s="85">
        <v>0</v>
      </c>
      <c r="G55" s="78">
        <f>E55+F55</f>
        <v>18390510</v>
      </c>
      <c r="H55" s="72">
        <v>19638505</v>
      </c>
      <c r="I55" s="85">
        <v>0</v>
      </c>
      <c r="J55" s="78">
        <v>19638505</v>
      </c>
      <c r="K55" s="30" t="s">
        <v>4</v>
      </c>
      <c r="L55" s="31"/>
    </row>
    <row r="56" spans="1:13" ht="16.5" thickBot="1" x14ac:dyDescent="0.3">
      <c r="A56" s="30"/>
      <c r="B56" s="35" t="s">
        <v>12</v>
      </c>
      <c r="C56" s="31" t="s">
        <v>55</v>
      </c>
      <c r="D56" s="174"/>
      <c r="E56" s="213">
        <f>-10671476+474947.55</f>
        <v>-10196528</v>
      </c>
      <c r="F56" s="85">
        <v>0</v>
      </c>
      <c r="G56" s="214">
        <f>E56+F56</f>
        <v>-10196528</v>
      </c>
      <c r="H56" s="213">
        <v>-10362125</v>
      </c>
      <c r="I56" s="215">
        <v>0</v>
      </c>
      <c r="J56" s="216">
        <v>-10362125</v>
      </c>
      <c r="K56" s="30"/>
      <c r="L56" s="31"/>
    </row>
    <row r="57" spans="1:13" ht="16.5" thickBot="1" x14ac:dyDescent="0.3">
      <c r="A57" s="40" t="s">
        <v>52</v>
      </c>
      <c r="B57" s="36" t="s">
        <v>211</v>
      </c>
      <c r="C57" s="31"/>
      <c r="D57" s="65" t="s">
        <v>208</v>
      </c>
      <c r="E57" s="76">
        <f>23705719-E44</f>
        <v>6883208</v>
      </c>
      <c r="F57" s="86">
        <v>0</v>
      </c>
      <c r="G57" s="58">
        <f>+E57+F57</f>
        <v>6883208</v>
      </c>
      <c r="H57" s="76">
        <v>12158397</v>
      </c>
      <c r="I57" s="86">
        <v>0</v>
      </c>
      <c r="J57" s="58">
        <v>12158397</v>
      </c>
      <c r="K57" s="30"/>
      <c r="L57" s="31"/>
    </row>
    <row r="58" spans="1:13" ht="6.75" customHeight="1" x14ac:dyDescent="0.25">
      <c r="A58" s="30"/>
      <c r="B58" s="36"/>
      <c r="C58" s="31"/>
      <c r="D58" s="68"/>
      <c r="E58" s="98"/>
      <c r="F58" s="95"/>
      <c r="G58" s="70"/>
      <c r="H58" s="98"/>
      <c r="I58" s="115"/>
      <c r="J58" s="70"/>
      <c r="K58" s="30"/>
      <c r="L58" s="31"/>
    </row>
    <row r="59" spans="1:13" ht="16.5" thickBot="1" x14ac:dyDescent="0.3">
      <c r="A59" s="46"/>
      <c r="B59" s="56" t="s">
        <v>212</v>
      </c>
      <c r="C59" s="57"/>
      <c r="D59" s="69" t="s">
        <v>184</v>
      </c>
      <c r="E59" s="99">
        <f>+E8+E12+E18+E23+E26+E36+E43+E44+E54+E57</f>
        <v>518860030</v>
      </c>
      <c r="F59" s="99">
        <f>+F8+F12+F18+F23+F26+F36+F43+F44+F54+F57</f>
        <v>819351299</v>
      </c>
      <c r="G59" s="83">
        <f>+E59+F59</f>
        <v>1338211329</v>
      </c>
      <c r="H59" s="99">
        <v>368762219</v>
      </c>
      <c r="I59" s="99">
        <v>565794027</v>
      </c>
      <c r="J59" s="83">
        <v>934556246</v>
      </c>
      <c r="K59" s="31"/>
      <c r="L59" s="31"/>
    </row>
    <row r="60" spans="1:13" s="246" customFormat="1" thickTop="1" x14ac:dyDescent="0.2">
      <c r="A60" s="242" t="s">
        <v>231</v>
      </c>
      <c r="B60" s="243"/>
      <c r="C60" s="242"/>
      <c r="D60" s="244"/>
      <c r="E60" s="242"/>
      <c r="F60" s="242"/>
      <c r="G60" s="242"/>
      <c r="H60" s="245"/>
      <c r="I60" s="245"/>
      <c r="J60" s="245"/>
      <c r="K60" s="242"/>
      <c r="L60" s="242"/>
    </row>
    <row r="61" spans="1:13" s="246" customFormat="1" ht="12" x14ac:dyDescent="0.2">
      <c r="A61" s="246" t="s">
        <v>164</v>
      </c>
      <c r="E61" s="247" t="s">
        <v>4</v>
      </c>
      <c r="F61" s="247"/>
      <c r="G61" s="248"/>
      <c r="H61" s="249"/>
    </row>
    <row r="62" spans="1:13" s="246" customFormat="1" ht="12" x14ac:dyDescent="0.2">
      <c r="E62" s="247"/>
      <c r="F62" s="247"/>
      <c r="G62" s="248"/>
      <c r="H62" s="249"/>
    </row>
    <row r="63" spans="1:13" s="246" customFormat="1" ht="12" x14ac:dyDescent="0.2">
      <c r="E63" s="247"/>
      <c r="F63" s="247"/>
      <c r="G63" s="248"/>
      <c r="H63" s="249"/>
    </row>
    <row r="64" spans="1:13" ht="15.75" customHeight="1" x14ac:dyDescent="0.25">
      <c r="A64" s="325"/>
      <c r="B64" s="326"/>
      <c r="C64" s="326"/>
      <c r="D64" s="326"/>
      <c r="E64" s="326"/>
      <c r="F64" s="326"/>
      <c r="G64" s="326"/>
      <c r="H64" s="326"/>
      <c r="I64" s="326"/>
      <c r="J64" s="326"/>
    </row>
    <row r="65" spans="1:12" ht="15.75" customHeight="1" x14ac:dyDescent="0.25">
      <c r="A65" s="325"/>
      <c r="B65" s="326"/>
      <c r="C65" s="326"/>
      <c r="D65" s="326"/>
      <c r="E65" s="326"/>
      <c r="F65" s="326"/>
      <c r="G65" s="326"/>
      <c r="H65" s="326"/>
      <c r="I65" s="326"/>
      <c r="J65" s="326"/>
      <c r="K65" s="8"/>
    </row>
    <row r="66" spans="1:12" ht="15.75" customHeight="1" x14ac:dyDescent="0.25">
      <c r="A66" s="254"/>
      <c r="B66" s="255"/>
      <c r="C66" s="255"/>
      <c r="D66" s="255"/>
      <c r="E66" s="255"/>
      <c r="F66" s="255"/>
      <c r="G66" s="255"/>
      <c r="H66" s="255"/>
      <c r="I66" s="255"/>
      <c r="J66" s="255"/>
      <c r="K66" s="8"/>
    </row>
    <row r="67" spans="1:12" ht="15.75" customHeight="1" x14ac:dyDescent="0.25">
      <c r="A67" s="254"/>
      <c r="B67" s="255"/>
      <c r="C67" s="255"/>
      <c r="D67" s="255"/>
      <c r="E67" s="255"/>
      <c r="F67" s="255"/>
      <c r="G67" s="255"/>
      <c r="H67" s="255"/>
      <c r="I67" s="255"/>
      <c r="J67" s="255"/>
      <c r="K67" s="8"/>
    </row>
    <row r="68" spans="1:12" ht="15.75" customHeight="1" x14ac:dyDescent="0.25">
      <c r="A68" s="254"/>
      <c r="B68" s="255"/>
      <c r="C68" s="255"/>
      <c r="D68" s="255"/>
      <c r="E68" s="255"/>
      <c r="F68" s="255"/>
      <c r="G68" s="255"/>
      <c r="H68" s="255"/>
      <c r="I68" s="255"/>
      <c r="J68" s="255"/>
      <c r="K68" s="8"/>
    </row>
    <row r="69" spans="1:12" ht="15.75" customHeight="1" x14ac:dyDescent="0.25">
      <c r="A69" s="254"/>
      <c r="B69" s="255"/>
      <c r="C69" s="255"/>
      <c r="D69" s="255"/>
      <c r="E69" s="255"/>
      <c r="F69" s="255"/>
      <c r="G69" s="255"/>
      <c r="H69" s="255"/>
      <c r="I69" s="255"/>
      <c r="J69" s="255"/>
      <c r="K69" s="8"/>
    </row>
    <row r="70" spans="1:12" ht="15.75" customHeight="1" x14ac:dyDescent="0.25">
      <c r="A70" s="254"/>
      <c r="B70" s="255"/>
      <c r="C70" s="255"/>
      <c r="D70" s="255"/>
      <c r="E70" s="255"/>
      <c r="F70" s="255"/>
      <c r="G70" s="255"/>
      <c r="H70" s="255"/>
      <c r="I70" s="255"/>
      <c r="J70" s="255"/>
      <c r="K70" s="8"/>
    </row>
    <row r="71" spans="1:12" ht="15.75" customHeight="1" x14ac:dyDescent="0.25">
      <c r="A71" s="254"/>
      <c r="B71" s="255"/>
      <c r="C71" s="255"/>
      <c r="D71" s="255"/>
      <c r="E71" s="255"/>
      <c r="F71" s="255"/>
      <c r="G71" s="255"/>
      <c r="H71" s="255"/>
      <c r="I71" s="255"/>
      <c r="J71" s="255"/>
      <c r="K71" s="8"/>
    </row>
    <row r="72" spans="1:12" ht="12.75" customHeight="1" x14ac:dyDescent="0.25">
      <c r="A72" s="192"/>
      <c r="B72" s="192"/>
      <c r="C72" s="192"/>
      <c r="D72" s="192"/>
      <c r="E72" s="192"/>
      <c r="F72" s="192"/>
      <c r="G72" s="192"/>
      <c r="H72" s="192"/>
      <c r="I72" s="192"/>
      <c r="J72" s="192"/>
    </row>
    <row r="73" spans="1:12" ht="15.75" x14ac:dyDescent="0.25">
      <c r="C73" s="325"/>
      <c r="D73" s="326"/>
      <c r="E73" s="326"/>
      <c r="F73" s="326"/>
      <c r="G73" s="326"/>
      <c r="H73" s="326"/>
      <c r="I73" s="326"/>
      <c r="J73" s="326"/>
      <c r="K73" s="326"/>
      <c r="L73" s="326"/>
    </row>
    <row r="74" spans="1:12" ht="15.75" x14ac:dyDescent="0.25">
      <c r="C74" s="325"/>
      <c r="D74" s="326"/>
      <c r="E74" s="326"/>
      <c r="F74" s="326"/>
      <c r="G74" s="326"/>
      <c r="H74" s="326"/>
      <c r="I74" s="326"/>
      <c r="J74" s="326"/>
      <c r="K74" s="326"/>
      <c r="L74" s="326"/>
    </row>
    <row r="77" spans="1:12" ht="15.75" x14ac:dyDescent="0.25">
      <c r="G77" s="334" t="s">
        <v>4</v>
      </c>
      <c r="H77" s="334"/>
      <c r="I77" s="334" t="s">
        <v>4</v>
      </c>
      <c r="J77" s="334"/>
    </row>
    <row r="78" spans="1:12" ht="15.75" x14ac:dyDescent="0.25">
      <c r="B78" s="50"/>
      <c r="C78" s="50"/>
      <c r="D78" s="50"/>
      <c r="E78" s="50"/>
      <c r="F78" s="50"/>
      <c r="G78" s="335" t="s">
        <v>4</v>
      </c>
      <c r="H78" s="336"/>
      <c r="I78" s="335" t="s">
        <v>4</v>
      </c>
      <c r="J78" s="336"/>
      <c r="K78" s="50"/>
      <c r="L78" s="50"/>
    </row>
  </sheetData>
  <sheetProtection algorithmName="SHA-512" hashValue="UaFNdbO936Fe2Hl5Lk1lt7Bn8q2Yr6yDpkihUAQJiqmy1Q+aOtD9J97XOCbNtyEp9jx1EQs31Ef5WgOkzOaYHQ==" saltValue="q/4T3m354r/2133kvnBGfQ==" spinCount="100000" sheet="1" objects="1" scenarios="1"/>
  <mergeCells count="13">
    <mergeCell ref="C73:L73"/>
    <mergeCell ref="C74:L74"/>
    <mergeCell ref="G77:H77"/>
    <mergeCell ref="I77:J77"/>
    <mergeCell ref="G78:H78"/>
    <mergeCell ref="I78:J78"/>
    <mergeCell ref="A64:J64"/>
    <mergeCell ref="A65:J65"/>
    <mergeCell ref="E5:G5"/>
    <mergeCell ref="E6:G6"/>
    <mergeCell ref="H5:J5"/>
    <mergeCell ref="H6:J6"/>
    <mergeCell ref="A6:C6"/>
  </mergeCells>
  <phoneticPr fontId="43" type="noConversion"/>
  <pageMargins left="0.23622047244094491" right="0.23622047244094491" top="0.43307086614173229" bottom="0.74803149606299213" header="0.31496062992125984" footer="0.31496062992125984"/>
  <pageSetup paperSize="9" scale="57" orientation="portrait" r:id="rId1"/>
  <headerFooter>
    <oddHeader xml:space="preserve">&amp;C&amp;12ALBANK LTD 31 ARALIK 2020 KARŞILAŞTIRMALI BİLANÇOSU
</oddHeader>
    <oddFooter>&amp;C5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2"/>
  <sheetViews>
    <sheetView view="pageBreakPreview" zoomScaleNormal="170" zoomScaleSheetLayoutView="100" zoomScalePageLayoutView="170" workbookViewId="0">
      <selection activeCell="C2" sqref="C2:C4"/>
    </sheetView>
  </sheetViews>
  <sheetFormatPr defaultColWidth="9" defaultRowHeight="12.75" x14ac:dyDescent="0.2"/>
  <cols>
    <col min="1" max="1" width="4.85546875" customWidth="1"/>
    <col min="2" max="2" width="7.85546875" customWidth="1"/>
    <col min="3" max="3" width="43.140625" customWidth="1"/>
    <col min="5" max="5" width="13.85546875" customWidth="1"/>
    <col min="6" max="6" width="14" customWidth="1"/>
    <col min="7" max="7" width="15.140625" customWidth="1"/>
    <col min="8" max="8" width="12.85546875" customWidth="1"/>
    <col min="9" max="9" width="12.140625" customWidth="1"/>
    <col min="10" max="10" width="13.85546875" customWidth="1"/>
    <col min="11" max="11" width="10.140625" customWidth="1"/>
    <col min="12" max="12" width="15.140625" bestFit="1" customWidth="1"/>
    <col min="13" max="14" width="14.140625" bestFit="1" customWidth="1"/>
    <col min="15" max="15" width="12.5703125" bestFit="1" customWidth="1"/>
    <col min="16" max="16" width="11.5703125" bestFit="1" customWidth="1"/>
    <col min="17" max="17" width="12.42578125" customWidth="1"/>
  </cols>
  <sheetData>
    <row r="1" spans="1:16" ht="11.25" customHeight="1" thickTop="1" thickBot="1" x14ac:dyDescent="0.35">
      <c r="A1" s="47"/>
      <c r="B1" s="337" t="s">
        <v>4</v>
      </c>
      <c r="C1" s="337"/>
      <c r="D1" s="337"/>
      <c r="E1" s="337"/>
      <c r="F1" s="337"/>
      <c r="G1" s="337"/>
      <c r="H1" s="337"/>
      <c r="I1" s="337"/>
      <c r="J1" s="338"/>
    </row>
    <row r="2" spans="1:16" ht="17.25" customHeight="1" thickTop="1" x14ac:dyDescent="0.3">
      <c r="A2" s="16"/>
      <c r="B2" s="18"/>
      <c r="C2" s="359" t="s">
        <v>239</v>
      </c>
      <c r="D2" s="18"/>
      <c r="E2" s="18"/>
      <c r="F2" s="18"/>
      <c r="G2" s="18"/>
      <c r="H2" s="358"/>
      <c r="I2" s="358"/>
      <c r="J2" s="358"/>
    </row>
    <row r="3" spans="1:16" ht="12.75" customHeight="1" x14ac:dyDescent="0.3">
      <c r="A3" s="16"/>
      <c r="B3" s="18"/>
      <c r="C3" s="359" t="s">
        <v>240</v>
      </c>
      <c r="D3" s="18"/>
      <c r="E3" s="18"/>
      <c r="F3" s="18"/>
      <c r="G3" s="18"/>
      <c r="H3" s="18"/>
      <c r="I3" s="18"/>
      <c r="J3" s="18"/>
    </row>
    <row r="4" spans="1:16" ht="15" customHeight="1" x14ac:dyDescent="0.3">
      <c r="A4" s="16"/>
      <c r="B4" s="18"/>
      <c r="C4" s="359" t="s">
        <v>241</v>
      </c>
      <c r="D4" s="18"/>
      <c r="E4" s="18"/>
      <c r="F4" s="18"/>
      <c r="G4" s="18"/>
      <c r="H4" s="18"/>
      <c r="I4" s="18"/>
      <c r="J4" s="18"/>
    </row>
    <row r="5" spans="1:16" ht="21" customHeight="1" x14ac:dyDescent="0.3">
      <c r="A5" s="16"/>
      <c r="B5" s="15"/>
      <c r="E5" s="10"/>
      <c r="F5" s="18"/>
      <c r="G5" s="19"/>
      <c r="H5" s="19"/>
      <c r="I5" s="19"/>
      <c r="J5" s="15"/>
    </row>
    <row r="6" spans="1:16" ht="21" customHeight="1" x14ac:dyDescent="0.25">
      <c r="A6" s="16"/>
      <c r="B6" s="15"/>
      <c r="C6" s="15"/>
      <c r="D6" s="21"/>
      <c r="E6" s="340" t="s">
        <v>5</v>
      </c>
      <c r="F6" s="340"/>
      <c r="G6" s="340"/>
      <c r="H6" s="340" t="s">
        <v>5</v>
      </c>
      <c r="I6" s="340"/>
      <c r="J6" s="341"/>
    </row>
    <row r="7" spans="1:16" ht="18" customHeight="1" thickBot="1" x14ac:dyDescent="0.35">
      <c r="A7" s="355" t="s">
        <v>56</v>
      </c>
      <c r="B7" s="356"/>
      <c r="C7" s="356"/>
      <c r="D7" s="26"/>
      <c r="E7" s="357" t="s">
        <v>229</v>
      </c>
      <c r="F7" s="357"/>
      <c r="G7" s="357"/>
      <c r="H7" s="357" t="s">
        <v>227</v>
      </c>
      <c r="I7" s="357"/>
      <c r="J7" s="342"/>
    </row>
    <row r="8" spans="1:16" ht="17.25" thickTop="1" thickBot="1" x14ac:dyDescent="0.3">
      <c r="A8" s="16"/>
      <c r="B8" s="20"/>
      <c r="C8" s="15"/>
      <c r="D8" s="159" t="s">
        <v>168</v>
      </c>
      <c r="E8" s="197" t="s">
        <v>159</v>
      </c>
      <c r="F8" s="198" t="s">
        <v>160</v>
      </c>
      <c r="G8" s="199" t="s">
        <v>103</v>
      </c>
      <c r="H8" s="200" t="s">
        <v>159</v>
      </c>
      <c r="I8" s="198" t="s">
        <v>160</v>
      </c>
      <c r="J8" s="201" t="s">
        <v>103</v>
      </c>
    </row>
    <row r="9" spans="1:16" ht="16.5" thickBot="1" x14ac:dyDescent="0.3">
      <c r="A9" s="16" t="s">
        <v>8</v>
      </c>
      <c r="B9" s="15" t="s">
        <v>169</v>
      </c>
      <c r="C9" s="15"/>
      <c r="D9" s="169" t="s">
        <v>210</v>
      </c>
      <c r="E9" s="138">
        <f>SUM(E10:E15)</f>
        <v>392065273</v>
      </c>
      <c r="F9" s="116">
        <f>SUM(F10:F15)</f>
        <v>799388126</v>
      </c>
      <c r="G9" s="149">
        <f>SUM(G10:G15)</f>
        <v>1191453399</v>
      </c>
      <c r="H9" s="138">
        <v>272082728</v>
      </c>
      <c r="I9" s="138">
        <v>547584734</v>
      </c>
      <c r="J9" s="124">
        <v>819667462</v>
      </c>
    </row>
    <row r="10" spans="1:16" ht="15.75" x14ac:dyDescent="0.25">
      <c r="A10" s="16"/>
      <c r="B10" s="22" t="s">
        <v>10</v>
      </c>
      <c r="C10" s="15" t="s">
        <v>57</v>
      </c>
      <c r="D10" s="160"/>
      <c r="E10" s="158">
        <v>182102218</v>
      </c>
      <c r="F10" s="117">
        <v>607432103</v>
      </c>
      <c r="G10" s="150">
        <v>789534321</v>
      </c>
      <c r="H10" s="139">
        <v>155471702</v>
      </c>
      <c r="I10" s="117">
        <v>388116357</v>
      </c>
      <c r="J10" s="125">
        <v>543588059</v>
      </c>
      <c r="L10" s="339"/>
      <c r="M10" s="339"/>
      <c r="N10" s="339"/>
      <c r="O10" s="339"/>
    </row>
    <row r="11" spans="1:16" ht="15.75" x14ac:dyDescent="0.25">
      <c r="A11" s="16"/>
      <c r="B11" s="22" t="s">
        <v>12</v>
      </c>
      <c r="C11" s="17" t="s">
        <v>58</v>
      </c>
      <c r="D11" s="161"/>
      <c r="E11" s="139">
        <v>101308902</v>
      </c>
      <c r="F11" s="118">
        <v>4023200</v>
      </c>
      <c r="G11" s="150">
        <v>105332102</v>
      </c>
      <c r="H11" s="139">
        <v>64220136</v>
      </c>
      <c r="I11" s="118">
        <v>6663</v>
      </c>
      <c r="J11" s="125">
        <v>64226799</v>
      </c>
      <c r="L11" s="170"/>
      <c r="M11" s="170"/>
      <c r="N11" s="170"/>
      <c r="O11" s="170"/>
      <c r="P11" s="170"/>
    </row>
    <row r="12" spans="1:16" ht="15.75" x14ac:dyDescent="0.25">
      <c r="A12" s="16"/>
      <c r="B12" s="22" t="s">
        <v>14</v>
      </c>
      <c r="C12" s="15" t="s">
        <v>59</v>
      </c>
      <c r="D12" s="161"/>
      <c r="E12" s="217">
        <v>12825492</v>
      </c>
      <c r="F12" s="218">
        <v>17397795</v>
      </c>
      <c r="G12" s="150">
        <v>30223287</v>
      </c>
      <c r="H12" s="139">
        <v>4555780</v>
      </c>
      <c r="I12" s="118">
        <v>7387938</v>
      </c>
      <c r="J12" s="125">
        <v>11943718</v>
      </c>
      <c r="K12" s="172" t="s">
        <v>4</v>
      </c>
      <c r="L12" s="171"/>
      <c r="M12" s="171"/>
      <c r="N12" s="171"/>
      <c r="O12" s="171"/>
      <c r="P12" s="171"/>
    </row>
    <row r="13" spans="1:16" ht="15.75" x14ac:dyDescent="0.25">
      <c r="A13" s="16"/>
      <c r="B13" s="22" t="s">
        <v>26</v>
      </c>
      <c r="C13" s="15" t="s">
        <v>61</v>
      </c>
      <c r="D13" s="161"/>
      <c r="E13" s="217">
        <v>94217670</v>
      </c>
      <c r="F13" s="218">
        <v>136950483</v>
      </c>
      <c r="G13" s="150">
        <v>231168153</v>
      </c>
      <c r="H13" s="139">
        <v>47835110</v>
      </c>
      <c r="I13" s="118">
        <v>95874875</v>
      </c>
      <c r="J13" s="125">
        <v>143709985</v>
      </c>
      <c r="K13" s="182" t="s">
        <v>4</v>
      </c>
      <c r="L13" s="171"/>
      <c r="M13" s="171"/>
      <c r="N13" s="171"/>
      <c r="O13" s="171"/>
      <c r="P13" s="171"/>
    </row>
    <row r="14" spans="1:16" ht="15.75" x14ac:dyDescent="0.25">
      <c r="A14" s="16"/>
      <c r="B14" s="22" t="s">
        <v>60</v>
      </c>
      <c r="C14" s="15" t="s">
        <v>63</v>
      </c>
      <c r="D14" s="161"/>
      <c r="E14" s="139">
        <v>1610991</v>
      </c>
      <c r="F14" s="118">
        <v>33584545</v>
      </c>
      <c r="G14" s="150">
        <v>35195536</v>
      </c>
      <c r="H14" s="139">
        <v>0</v>
      </c>
      <c r="I14" s="118">
        <v>56198901</v>
      </c>
      <c r="J14" s="125">
        <v>56198901</v>
      </c>
      <c r="K14" s="182" t="s">
        <v>4</v>
      </c>
      <c r="L14" s="171"/>
      <c r="M14" s="171"/>
      <c r="N14" s="171"/>
      <c r="O14" s="171"/>
      <c r="P14" s="171"/>
    </row>
    <row r="15" spans="1:16" ht="15.75" x14ac:dyDescent="0.25">
      <c r="A15" s="16"/>
      <c r="B15" s="22" t="s">
        <v>62</v>
      </c>
      <c r="C15" s="15" t="s">
        <v>66</v>
      </c>
      <c r="D15" s="161"/>
      <c r="E15" s="139">
        <v>0</v>
      </c>
      <c r="F15" s="118">
        <v>0</v>
      </c>
      <c r="G15" s="150">
        <v>0</v>
      </c>
      <c r="H15" s="139">
        <v>0</v>
      </c>
      <c r="I15" s="118">
        <v>0</v>
      </c>
      <c r="J15" s="125">
        <v>0</v>
      </c>
    </row>
    <row r="16" spans="1:16" ht="16.5" thickBot="1" x14ac:dyDescent="0.3">
      <c r="A16" s="16" t="s">
        <v>67</v>
      </c>
      <c r="B16" s="20" t="s">
        <v>221</v>
      </c>
      <c r="C16" s="15"/>
      <c r="D16" s="162" t="s">
        <v>170</v>
      </c>
      <c r="E16" s="140">
        <v>0</v>
      </c>
      <c r="F16" s="119">
        <v>0</v>
      </c>
      <c r="G16" s="151">
        <v>0</v>
      </c>
      <c r="H16" s="140">
        <v>0</v>
      </c>
      <c r="I16" s="119">
        <v>0</v>
      </c>
      <c r="J16" s="126">
        <v>0</v>
      </c>
      <c r="L16" s="339"/>
      <c r="M16" s="339"/>
      <c r="N16" s="339"/>
      <c r="O16" s="339"/>
    </row>
    <row r="17" spans="1:17" ht="16.5" thickBot="1" x14ac:dyDescent="0.3">
      <c r="A17" s="16" t="s">
        <v>20</v>
      </c>
      <c r="B17" s="20" t="s">
        <v>173</v>
      </c>
      <c r="C17" s="15"/>
      <c r="D17" s="163" t="s">
        <v>171</v>
      </c>
      <c r="E17" s="141">
        <f>+E18+E19</f>
        <v>0</v>
      </c>
      <c r="F17" s="210">
        <f>+F18+F19</f>
        <v>17816500</v>
      </c>
      <c r="G17" s="211">
        <f>+G18+G19</f>
        <v>17816500</v>
      </c>
      <c r="H17" s="141">
        <v>0</v>
      </c>
      <c r="I17" s="141">
        <v>13778840</v>
      </c>
      <c r="J17" s="127">
        <v>13778840</v>
      </c>
      <c r="L17" s="170"/>
      <c r="M17" s="170"/>
      <c r="N17" s="170"/>
      <c r="O17" s="170"/>
      <c r="P17" s="170"/>
      <c r="Q17" s="170"/>
    </row>
    <row r="18" spans="1:17" ht="15.75" x14ac:dyDescent="0.25">
      <c r="A18" s="16"/>
      <c r="B18" s="22" t="s">
        <v>10</v>
      </c>
      <c r="C18" s="15" t="s">
        <v>151</v>
      </c>
      <c r="D18" s="161"/>
      <c r="E18" s="142">
        <v>0</v>
      </c>
      <c r="F18" s="120">
        <v>0</v>
      </c>
      <c r="G18" s="152">
        <v>0</v>
      </c>
      <c r="H18" s="142">
        <v>0</v>
      </c>
      <c r="I18" s="120">
        <v>0</v>
      </c>
      <c r="J18" s="128">
        <v>0</v>
      </c>
      <c r="K18" s="172" t="s">
        <v>4</v>
      </c>
      <c r="L18" s="171"/>
      <c r="M18" s="171"/>
      <c r="N18" s="171"/>
      <c r="O18" s="171"/>
      <c r="P18" s="171"/>
      <c r="Q18" s="171"/>
    </row>
    <row r="19" spans="1:17" ht="15.75" x14ac:dyDescent="0.25">
      <c r="A19" s="16"/>
      <c r="B19" s="22" t="s">
        <v>12</v>
      </c>
      <c r="C19" s="15" t="s">
        <v>68</v>
      </c>
      <c r="D19" s="164"/>
      <c r="E19" s="143">
        <f>+E20+E21+E22</f>
        <v>0</v>
      </c>
      <c r="F19" s="212">
        <f>+F20+F21+F22</f>
        <v>17816500</v>
      </c>
      <c r="G19" s="153">
        <f>+G20+G21+G22</f>
        <v>17816500</v>
      </c>
      <c r="H19" s="143">
        <v>0</v>
      </c>
      <c r="I19" s="143">
        <v>13778840</v>
      </c>
      <c r="J19" s="129">
        <v>13778840</v>
      </c>
      <c r="K19" s="182" t="s">
        <v>4</v>
      </c>
      <c r="L19" s="171"/>
      <c r="M19" s="171"/>
      <c r="N19" s="171"/>
      <c r="O19" s="171"/>
      <c r="P19" s="171"/>
      <c r="Q19" s="171"/>
    </row>
    <row r="20" spans="1:17" ht="15.75" x14ac:dyDescent="0.25">
      <c r="A20" s="16"/>
      <c r="B20" s="20"/>
      <c r="C20" s="17" t="s">
        <v>69</v>
      </c>
      <c r="D20" s="164"/>
      <c r="E20" s="144">
        <v>0</v>
      </c>
      <c r="F20" s="121">
        <v>0</v>
      </c>
      <c r="G20" s="154">
        <v>0</v>
      </c>
      <c r="H20" s="144">
        <v>0</v>
      </c>
      <c r="I20" s="121">
        <v>0</v>
      </c>
      <c r="J20" s="130">
        <v>0</v>
      </c>
      <c r="K20" s="182" t="s">
        <v>4</v>
      </c>
      <c r="L20" s="171"/>
      <c r="M20" s="171"/>
      <c r="N20" s="171"/>
      <c r="O20" s="171"/>
      <c r="P20" s="171"/>
      <c r="Q20" s="171"/>
    </row>
    <row r="21" spans="1:17" ht="15.75" x14ac:dyDescent="0.25">
      <c r="A21" s="16"/>
      <c r="B21" s="20"/>
      <c r="C21" s="17" t="s">
        <v>70</v>
      </c>
      <c r="D21" s="164"/>
      <c r="E21" s="144">
        <v>0</v>
      </c>
      <c r="F21" s="121">
        <v>0</v>
      </c>
      <c r="G21" s="154">
        <v>0</v>
      </c>
      <c r="H21" s="144">
        <v>0</v>
      </c>
      <c r="I21" s="121">
        <v>0</v>
      </c>
      <c r="J21" s="130">
        <v>0</v>
      </c>
    </row>
    <row r="22" spans="1:17" ht="15.75" x14ac:dyDescent="0.25">
      <c r="A22" s="16"/>
      <c r="B22" s="20"/>
      <c r="C22" s="15" t="s">
        <v>71</v>
      </c>
      <c r="D22" s="164"/>
      <c r="E22" s="144">
        <v>0</v>
      </c>
      <c r="F22" s="121">
        <v>17816500</v>
      </c>
      <c r="G22" s="154">
        <v>17816500</v>
      </c>
      <c r="H22" s="144">
        <v>0</v>
      </c>
      <c r="I22" s="121">
        <v>13778840</v>
      </c>
      <c r="J22" s="130">
        <v>13778840</v>
      </c>
    </row>
    <row r="23" spans="1:17" ht="16.5" thickBot="1" x14ac:dyDescent="0.3">
      <c r="A23" s="16" t="s">
        <v>72</v>
      </c>
      <c r="B23" s="20" t="s">
        <v>177</v>
      </c>
      <c r="C23" s="15"/>
      <c r="D23" s="165" t="s">
        <v>172</v>
      </c>
      <c r="E23" s="138">
        <v>0</v>
      </c>
      <c r="F23" s="116">
        <v>0</v>
      </c>
      <c r="G23" s="149">
        <v>0</v>
      </c>
      <c r="H23" s="138">
        <v>0</v>
      </c>
      <c r="I23" s="116">
        <v>0</v>
      </c>
      <c r="J23" s="124">
        <v>0</v>
      </c>
    </row>
    <row r="24" spans="1:17" ht="16.5" thickBot="1" x14ac:dyDescent="0.3">
      <c r="A24" s="16" t="s">
        <v>22</v>
      </c>
      <c r="B24" s="20" t="s">
        <v>175</v>
      </c>
      <c r="C24" s="15"/>
      <c r="D24" s="165" t="s">
        <v>176</v>
      </c>
      <c r="E24" s="138">
        <v>0</v>
      </c>
      <c r="F24" s="116">
        <v>0</v>
      </c>
      <c r="G24" s="149">
        <v>0</v>
      </c>
      <c r="H24" s="138">
        <v>0</v>
      </c>
      <c r="I24" s="116">
        <v>0</v>
      </c>
      <c r="J24" s="124">
        <v>0</v>
      </c>
      <c r="L24" s="55"/>
    </row>
    <row r="25" spans="1:17" ht="15.75" x14ac:dyDescent="0.25">
      <c r="A25" s="16"/>
      <c r="B25" s="22" t="s">
        <v>10</v>
      </c>
      <c r="C25" s="15" t="s">
        <v>73</v>
      </c>
      <c r="D25" s="161"/>
      <c r="E25" s="139">
        <v>0</v>
      </c>
      <c r="F25" s="118">
        <v>0</v>
      </c>
      <c r="G25" s="150">
        <v>0</v>
      </c>
      <c r="H25" s="139">
        <v>0</v>
      </c>
      <c r="I25" s="118">
        <v>0</v>
      </c>
      <c r="J25" s="125">
        <v>0</v>
      </c>
    </row>
    <row r="26" spans="1:17" ht="15.75" x14ac:dyDescent="0.25">
      <c r="A26" s="16"/>
      <c r="B26" s="22" t="s">
        <v>12</v>
      </c>
      <c r="C26" s="15" t="s">
        <v>74</v>
      </c>
      <c r="D26" s="161"/>
      <c r="E26" s="139">
        <v>0</v>
      </c>
      <c r="F26" s="118">
        <v>0</v>
      </c>
      <c r="G26" s="150">
        <v>0</v>
      </c>
      <c r="H26" s="139">
        <v>0</v>
      </c>
      <c r="I26" s="118">
        <v>0</v>
      </c>
      <c r="J26" s="125">
        <v>0</v>
      </c>
    </row>
    <row r="27" spans="1:17" ht="15.75" x14ac:dyDescent="0.25">
      <c r="A27" s="16"/>
      <c r="B27" s="22" t="s">
        <v>14</v>
      </c>
      <c r="C27" s="15" t="s">
        <v>75</v>
      </c>
      <c r="D27" s="161"/>
      <c r="E27" s="139">
        <v>0</v>
      </c>
      <c r="F27" s="118">
        <v>0</v>
      </c>
      <c r="G27" s="150">
        <v>0</v>
      </c>
      <c r="H27" s="139">
        <v>0</v>
      </c>
      <c r="I27" s="118">
        <v>0</v>
      </c>
      <c r="J27" s="125">
        <v>0</v>
      </c>
    </row>
    <row r="28" spans="1:17" ht="16.5" thickBot="1" x14ac:dyDescent="0.3">
      <c r="A28" s="16" t="s">
        <v>76</v>
      </c>
      <c r="B28" s="17" t="s">
        <v>77</v>
      </c>
      <c r="C28" s="15"/>
      <c r="D28" s="165"/>
      <c r="E28" s="138">
        <f>SUM(E29:E31)</f>
        <v>3094402</v>
      </c>
      <c r="F28" s="116">
        <f>SUM(F29:F31)</f>
        <v>1176236</v>
      </c>
      <c r="G28" s="149">
        <f>E28+F28</f>
        <v>4270638</v>
      </c>
      <c r="H28" s="138">
        <v>2831327</v>
      </c>
      <c r="I28" s="116">
        <v>848056</v>
      </c>
      <c r="J28" s="124">
        <v>3679383</v>
      </c>
    </row>
    <row r="29" spans="1:17" ht="15.75" x14ac:dyDescent="0.25">
      <c r="A29" s="16"/>
      <c r="B29" s="22" t="s">
        <v>10</v>
      </c>
      <c r="C29" s="15" t="s">
        <v>78</v>
      </c>
      <c r="D29" s="161"/>
      <c r="E29" s="139">
        <v>2003543</v>
      </c>
      <c r="F29" s="118">
        <v>1130986</v>
      </c>
      <c r="G29" s="150">
        <v>3134529</v>
      </c>
      <c r="H29" s="139">
        <v>2012965</v>
      </c>
      <c r="I29" s="118">
        <v>800729</v>
      </c>
      <c r="J29" s="125">
        <v>2813694</v>
      </c>
    </row>
    <row r="30" spans="1:17" ht="15.75" x14ac:dyDescent="0.25">
      <c r="A30" s="16"/>
      <c r="B30" s="22" t="s">
        <v>12</v>
      </c>
      <c r="C30" s="15" t="s">
        <v>79</v>
      </c>
      <c r="D30" s="161"/>
      <c r="E30" s="139">
        <v>0</v>
      </c>
      <c r="F30" s="118">
        <v>45250</v>
      </c>
      <c r="G30" s="150">
        <v>45250</v>
      </c>
      <c r="H30" s="139">
        <v>0</v>
      </c>
      <c r="I30" s="118">
        <v>47327</v>
      </c>
      <c r="J30" s="125">
        <v>47327</v>
      </c>
    </row>
    <row r="31" spans="1:17" ht="15.75" x14ac:dyDescent="0.25">
      <c r="A31" s="16"/>
      <c r="B31" s="22" t="s">
        <v>14</v>
      </c>
      <c r="C31" s="15" t="s">
        <v>15</v>
      </c>
      <c r="D31" s="161"/>
      <c r="E31" s="139">
        <v>1090859</v>
      </c>
      <c r="F31" s="118">
        <v>0</v>
      </c>
      <c r="G31" s="150">
        <v>1090859</v>
      </c>
      <c r="H31" s="139">
        <v>818362</v>
      </c>
      <c r="I31" s="118">
        <v>0</v>
      </c>
      <c r="J31" s="125">
        <v>818362</v>
      </c>
    </row>
    <row r="32" spans="1:17" ht="16.5" thickBot="1" x14ac:dyDescent="0.3">
      <c r="A32" s="16" t="s">
        <v>80</v>
      </c>
      <c r="B32" s="17" t="s">
        <v>222</v>
      </c>
      <c r="C32" s="15"/>
      <c r="D32" s="165"/>
      <c r="E32" s="138">
        <v>0</v>
      </c>
      <c r="F32" s="116">
        <v>0</v>
      </c>
      <c r="G32" s="149">
        <v>0</v>
      </c>
      <c r="H32" s="138">
        <v>0</v>
      </c>
      <c r="I32" s="116">
        <v>0</v>
      </c>
      <c r="J32" s="124">
        <v>0</v>
      </c>
    </row>
    <row r="33" spans="1:12" ht="15.75" x14ac:dyDescent="0.25">
      <c r="A33" s="16"/>
      <c r="B33" s="22" t="s">
        <v>10</v>
      </c>
      <c r="C33" s="15" t="s">
        <v>81</v>
      </c>
      <c r="D33" s="161"/>
      <c r="E33" s="139">
        <v>0</v>
      </c>
      <c r="F33" s="118">
        <v>0</v>
      </c>
      <c r="G33" s="150">
        <v>0</v>
      </c>
      <c r="H33" s="139">
        <v>0</v>
      </c>
      <c r="I33" s="118">
        <v>0</v>
      </c>
      <c r="J33" s="125">
        <v>0</v>
      </c>
    </row>
    <row r="34" spans="1:12" ht="15.75" x14ac:dyDescent="0.25">
      <c r="A34" s="16"/>
      <c r="B34" s="22" t="s">
        <v>12</v>
      </c>
      <c r="C34" s="15" t="s">
        <v>82</v>
      </c>
      <c r="D34" s="161"/>
      <c r="E34" s="139">
        <v>0</v>
      </c>
      <c r="F34" s="121">
        <v>0</v>
      </c>
      <c r="G34" s="150">
        <v>0</v>
      </c>
      <c r="H34" s="139">
        <v>0</v>
      </c>
      <c r="I34" s="121">
        <v>0</v>
      </c>
      <c r="J34" s="125">
        <v>0</v>
      </c>
      <c r="L34" s="55"/>
    </row>
    <row r="35" spans="1:12" ht="16.5" thickBot="1" x14ac:dyDescent="0.3">
      <c r="A35" s="16" t="s">
        <v>37</v>
      </c>
      <c r="B35" s="20" t="s">
        <v>83</v>
      </c>
      <c r="C35" s="15"/>
      <c r="D35" s="165"/>
      <c r="E35" s="138">
        <v>1876434</v>
      </c>
      <c r="F35" s="116">
        <v>358939</v>
      </c>
      <c r="G35" s="149">
        <v>2235373</v>
      </c>
      <c r="H35" s="138">
        <v>1429587</v>
      </c>
      <c r="I35" s="116">
        <v>314950</v>
      </c>
      <c r="J35" s="124">
        <v>1744537</v>
      </c>
    </row>
    <row r="36" spans="1:12" ht="16.5" thickBot="1" x14ac:dyDescent="0.3">
      <c r="A36" s="16" t="s">
        <v>41</v>
      </c>
      <c r="B36" s="20" t="s">
        <v>84</v>
      </c>
      <c r="C36" s="15"/>
      <c r="D36" s="165"/>
      <c r="E36" s="138">
        <v>0</v>
      </c>
      <c r="F36" s="116">
        <v>0</v>
      </c>
      <c r="G36" s="149">
        <v>0</v>
      </c>
      <c r="H36" s="138">
        <v>0</v>
      </c>
      <c r="I36" s="116">
        <v>0</v>
      </c>
      <c r="J36" s="124">
        <v>0</v>
      </c>
    </row>
    <row r="37" spans="1:12" s="5" customFormat="1" ht="16.5" thickBot="1" x14ac:dyDescent="0.3">
      <c r="A37" s="16" t="s">
        <v>44</v>
      </c>
      <c r="B37" s="20" t="s">
        <v>179</v>
      </c>
      <c r="C37" s="15"/>
      <c r="D37" s="165" t="s">
        <v>174</v>
      </c>
      <c r="E37" s="138">
        <f>10319553</f>
        <v>10319553</v>
      </c>
      <c r="F37" s="122"/>
      <c r="G37" s="253">
        <f>SUM(E37:F37)</f>
        <v>10319553</v>
      </c>
      <c r="H37" s="138">
        <v>6017966</v>
      </c>
      <c r="I37" s="122">
        <v>2076117</v>
      </c>
      <c r="J37" s="131">
        <v>8094083</v>
      </c>
    </row>
    <row r="38" spans="1:12" ht="16.5" thickBot="1" x14ac:dyDescent="0.3">
      <c r="A38" s="16" t="s">
        <v>45</v>
      </c>
      <c r="B38" s="20" t="s">
        <v>85</v>
      </c>
      <c r="C38" s="15"/>
      <c r="D38" s="165"/>
      <c r="E38" s="138">
        <f>SUM(E39:E42)</f>
        <v>15776494</v>
      </c>
      <c r="F38" s="138">
        <f>SUM(F39:F42)</f>
        <v>0</v>
      </c>
      <c r="G38" s="149">
        <f>+E38+F38</f>
        <v>15776494</v>
      </c>
      <c r="H38" s="138">
        <v>13264996</v>
      </c>
      <c r="I38" s="116">
        <v>0</v>
      </c>
      <c r="J38" s="124">
        <v>13264996</v>
      </c>
    </row>
    <row r="39" spans="1:12" ht="15.75" x14ac:dyDescent="0.25">
      <c r="A39" s="16"/>
      <c r="B39" s="22" t="s">
        <v>10</v>
      </c>
      <c r="C39" s="15" t="s">
        <v>86</v>
      </c>
      <c r="D39" s="161"/>
      <c r="E39" s="139">
        <v>0</v>
      </c>
      <c r="F39" s="118">
        <v>0</v>
      </c>
      <c r="G39" s="152">
        <f>+E39+F39</f>
        <v>0</v>
      </c>
      <c r="H39" s="142">
        <v>0</v>
      </c>
      <c r="I39" s="120">
        <v>0</v>
      </c>
      <c r="J39" s="128">
        <v>0</v>
      </c>
    </row>
    <row r="40" spans="1:12" ht="15.75" x14ac:dyDescent="0.25">
      <c r="A40" s="16"/>
      <c r="B40" s="22" t="s">
        <v>12</v>
      </c>
      <c r="C40" s="15" t="s">
        <v>87</v>
      </c>
      <c r="D40" s="161"/>
      <c r="E40" s="139">
        <v>8336556</v>
      </c>
      <c r="F40" s="121">
        <v>0</v>
      </c>
      <c r="G40" s="150">
        <f>+E40+F40</f>
        <v>8336556</v>
      </c>
      <c r="H40" s="139">
        <v>6287234</v>
      </c>
      <c r="I40" s="121">
        <v>0</v>
      </c>
      <c r="J40" s="125">
        <v>6287234</v>
      </c>
    </row>
    <row r="41" spans="1:12" ht="15.75" x14ac:dyDescent="0.25">
      <c r="A41" s="16"/>
      <c r="B41" s="22" t="s">
        <v>14</v>
      </c>
      <c r="C41" s="15" t="s">
        <v>88</v>
      </c>
      <c r="D41" s="161"/>
      <c r="E41" s="139">
        <f>+'Kar Zarar'!H81</f>
        <v>7367715</v>
      </c>
      <c r="F41" s="177">
        <v>0</v>
      </c>
      <c r="G41" s="150">
        <f>+E41+F41</f>
        <v>7367715</v>
      </c>
      <c r="H41" s="139">
        <v>6835860</v>
      </c>
      <c r="I41" s="118">
        <v>0</v>
      </c>
      <c r="J41" s="125">
        <v>6835860</v>
      </c>
    </row>
    <row r="42" spans="1:12" ht="15.75" x14ac:dyDescent="0.25">
      <c r="A42" s="16"/>
      <c r="B42" s="22" t="s">
        <v>26</v>
      </c>
      <c r="C42" s="15" t="s">
        <v>89</v>
      </c>
      <c r="D42" s="161"/>
      <c r="E42" s="139">
        <v>72223</v>
      </c>
      <c r="F42" s="121">
        <v>0</v>
      </c>
      <c r="G42" s="150">
        <f>+E42+F42</f>
        <v>72223</v>
      </c>
      <c r="H42" s="139">
        <v>141902</v>
      </c>
      <c r="I42" s="121">
        <v>0</v>
      </c>
      <c r="J42" s="125">
        <v>141902</v>
      </c>
    </row>
    <row r="43" spans="1:12" ht="16.5" thickBot="1" x14ac:dyDescent="0.3">
      <c r="A43" s="16" t="s">
        <v>46</v>
      </c>
      <c r="B43" s="17" t="s">
        <v>181</v>
      </c>
      <c r="C43" s="15"/>
      <c r="D43" s="165" t="s">
        <v>178</v>
      </c>
      <c r="E43" s="138">
        <f>3940495-487738-2</f>
        <v>3452755</v>
      </c>
      <c r="F43" s="116">
        <f>249645-14455</f>
        <v>235190</v>
      </c>
      <c r="G43" s="149">
        <f>SUM(E43:F43)</f>
        <v>3687945</v>
      </c>
      <c r="H43" s="138">
        <v>3061758</v>
      </c>
      <c r="I43" s="116">
        <v>456894</v>
      </c>
      <c r="J43" s="124">
        <v>3518652</v>
      </c>
    </row>
    <row r="44" spans="1:12" ht="16.5" thickBot="1" x14ac:dyDescent="0.3">
      <c r="A44" s="16" t="s">
        <v>49</v>
      </c>
      <c r="B44" s="17" t="s">
        <v>183</v>
      </c>
      <c r="C44" s="15"/>
      <c r="D44" s="165" t="s">
        <v>180</v>
      </c>
      <c r="E44" s="145">
        <f>+E45+E48+E52+E53+E54+E55</f>
        <v>70808294</v>
      </c>
      <c r="F44" s="145">
        <f>+F45+F48+F52+F53+F54+F55</f>
        <v>0</v>
      </c>
      <c r="G44" s="149">
        <f>E44</f>
        <v>70808294</v>
      </c>
      <c r="H44" s="145">
        <v>51398295</v>
      </c>
      <c r="I44" s="145">
        <v>0</v>
      </c>
      <c r="J44" s="124">
        <v>51398295</v>
      </c>
    </row>
    <row r="45" spans="1:12" ht="15.75" x14ac:dyDescent="0.25">
      <c r="A45" s="16"/>
      <c r="B45" s="22" t="s">
        <v>10</v>
      </c>
      <c r="C45" s="15" t="s">
        <v>162</v>
      </c>
      <c r="D45" s="161"/>
      <c r="E45" s="146">
        <f>+E46+0</f>
        <v>30000000</v>
      </c>
      <c r="F45" s="120">
        <v>0</v>
      </c>
      <c r="G45" s="152">
        <f>SUM(G46:G47)</f>
        <v>30000000</v>
      </c>
      <c r="H45" s="146">
        <v>30000000</v>
      </c>
      <c r="I45" s="146">
        <v>0</v>
      </c>
      <c r="J45" s="128">
        <v>30000000</v>
      </c>
    </row>
    <row r="46" spans="1:12" ht="15.75" x14ac:dyDescent="0.25">
      <c r="A46" s="16"/>
      <c r="B46" s="20"/>
      <c r="C46" s="15" t="s">
        <v>90</v>
      </c>
      <c r="D46" s="164"/>
      <c r="E46" s="144">
        <v>30000000</v>
      </c>
      <c r="F46" s="121">
        <v>0</v>
      </c>
      <c r="G46" s="154">
        <f>SUM(E46:F46)</f>
        <v>30000000</v>
      </c>
      <c r="H46" s="144">
        <v>30000000</v>
      </c>
      <c r="I46" s="121">
        <v>0</v>
      </c>
      <c r="J46" s="130">
        <v>30000000</v>
      </c>
    </row>
    <row r="47" spans="1:12" ht="15.75" x14ac:dyDescent="0.25">
      <c r="A47" s="16"/>
      <c r="B47" s="20"/>
      <c r="C47" s="15" t="s">
        <v>91</v>
      </c>
      <c r="D47" s="164"/>
      <c r="E47" s="144">
        <v>0</v>
      </c>
      <c r="F47" s="121">
        <v>0</v>
      </c>
      <c r="G47" s="154">
        <v>0</v>
      </c>
      <c r="H47" s="144">
        <v>0</v>
      </c>
      <c r="I47" s="121">
        <v>0</v>
      </c>
      <c r="J47" s="130">
        <v>0</v>
      </c>
    </row>
    <row r="48" spans="1:12" ht="15.75" x14ac:dyDescent="0.25">
      <c r="A48" s="16"/>
      <c r="B48" s="22" t="s">
        <v>12</v>
      </c>
      <c r="C48" s="17" t="s">
        <v>92</v>
      </c>
      <c r="D48" s="164"/>
      <c r="E48" s="143">
        <f>+E49+E50+E51</f>
        <v>4142588</v>
      </c>
      <c r="F48" s="143">
        <f>+F49+F50+F51</f>
        <v>0</v>
      </c>
      <c r="G48" s="153">
        <f>+E48+F48</f>
        <v>4142588</v>
      </c>
      <c r="H48" s="143">
        <v>2201588</v>
      </c>
      <c r="I48" s="143">
        <v>0</v>
      </c>
      <c r="J48" s="129">
        <v>2201588</v>
      </c>
    </row>
    <row r="49" spans="1:13" ht="15.75" x14ac:dyDescent="0.25">
      <c r="A49" s="16"/>
      <c r="B49" s="22"/>
      <c r="C49" s="20" t="s">
        <v>152</v>
      </c>
      <c r="D49" s="164"/>
      <c r="E49" s="144">
        <v>4142588</v>
      </c>
      <c r="F49" s="121">
        <v>0</v>
      </c>
      <c r="G49" s="154">
        <f>+E49+F49</f>
        <v>4142588</v>
      </c>
      <c r="H49" s="144">
        <v>2201588</v>
      </c>
      <c r="I49" s="121">
        <v>0</v>
      </c>
      <c r="J49" s="130">
        <v>2201588</v>
      </c>
    </row>
    <row r="50" spans="1:13" ht="15.75" x14ac:dyDescent="0.25">
      <c r="A50" s="16"/>
      <c r="B50" s="22"/>
      <c r="C50" s="17" t="s">
        <v>93</v>
      </c>
      <c r="D50" s="164"/>
      <c r="E50" s="144">
        <v>0</v>
      </c>
      <c r="F50" s="121">
        <v>0</v>
      </c>
      <c r="G50" s="154">
        <f>+E50+F50</f>
        <v>0</v>
      </c>
      <c r="H50" s="144">
        <v>0</v>
      </c>
      <c r="I50" s="121">
        <v>0</v>
      </c>
      <c r="J50" s="130">
        <v>0</v>
      </c>
    </row>
    <row r="51" spans="1:13" ht="15.75" x14ac:dyDescent="0.25">
      <c r="A51" s="16"/>
      <c r="B51" s="22"/>
      <c r="C51" s="17" t="s">
        <v>94</v>
      </c>
      <c r="D51" s="164"/>
      <c r="E51" s="144">
        <v>0</v>
      </c>
      <c r="F51" s="121">
        <v>0</v>
      </c>
      <c r="G51" s="154">
        <f>+E51+F51</f>
        <v>0</v>
      </c>
      <c r="H51" s="144">
        <v>0</v>
      </c>
      <c r="I51" s="121">
        <v>0</v>
      </c>
      <c r="J51" s="130">
        <v>0</v>
      </c>
    </row>
    <row r="52" spans="1:13" ht="15.75" x14ac:dyDescent="0.25">
      <c r="A52" s="16"/>
      <c r="B52" s="22" t="s">
        <v>14</v>
      </c>
      <c r="C52" s="20" t="s">
        <v>95</v>
      </c>
      <c r="D52" s="164"/>
      <c r="E52" s="144">
        <v>36665706</v>
      </c>
      <c r="F52" s="121">
        <v>0</v>
      </c>
      <c r="G52" s="154">
        <f>+E52+F52</f>
        <v>36665706</v>
      </c>
      <c r="H52" s="144">
        <v>19196707</v>
      </c>
      <c r="I52" s="121">
        <v>0</v>
      </c>
      <c r="J52" s="130">
        <v>19196707</v>
      </c>
      <c r="K52" s="55"/>
    </row>
    <row r="53" spans="1:13" ht="15.75" x14ac:dyDescent="0.25">
      <c r="A53" s="16"/>
      <c r="B53" s="23" t="s">
        <v>26</v>
      </c>
      <c r="C53" s="15" t="s">
        <v>96</v>
      </c>
      <c r="D53" s="161"/>
      <c r="E53" s="139">
        <v>0</v>
      </c>
      <c r="F53" s="118">
        <v>0</v>
      </c>
      <c r="G53" s="150">
        <v>0</v>
      </c>
      <c r="H53" s="139">
        <v>0</v>
      </c>
      <c r="I53" s="118">
        <v>0</v>
      </c>
      <c r="J53" s="125">
        <v>0</v>
      </c>
    </row>
    <row r="54" spans="1:13" ht="15.75" x14ac:dyDescent="0.25">
      <c r="A54" s="16"/>
      <c r="B54" s="23" t="s">
        <v>60</v>
      </c>
      <c r="C54" s="15" t="s">
        <v>185</v>
      </c>
      <c r="D54" s="161" t="s">
        <v>182</v>
      </c>
      <c r="E54" s="139">
        <v>0</v>
      </c>
      <c r="F54" s="118">
        <v>0</v>
      </c>
      <c r="G54" s="150">
        <v>0</v>
      </c>
      <c r="H54" s="139">
        <v>0</v>
      </c>
      <c r="I54" s="118">
        <v>0</v>
      </c>
      <c r="J54" s="125">
        <v>0</v>
      </c>
      <c r="L54" s="55"/>
    </row>
    <row r="55" spans="1:13" ht="15.75" x14ac:dyDescent="0.25">
      <c r="A55" s="16"/>
      <c r="B55" s="23" t="s">
        <v>62</v>
      </c>
      <c r="C55" s="15" t="s">
        <v>97</v>
      </c>
      <c r="D55" s="161"/>
      <c r="E55" s="142">
        <f>+E56+E57</f>
        <v>0</v>
      </c>
      <c r="F55" s="120">
        <v>0</v>
      </c>
      <c r="G55" s="152">
        <f>+E55+F55</f>
        <v>0</v>
      </c>
      <c r="H55" s="202">
        <v>0</v>
      </c>
      <c r="I55" s="203">
        <v>0</v>
      </c>
      <c r="J55" s="204">
        <v>0</v>
      </c>
    </row>
    <row r="56" spans="1:13" ht="15.75" x14ac:dyDescent="0.25">
      <c r="A56" s="16"/>
      <c r="B56" s="20"/>
      <c r="C56" s="15" t="s">
        <v>98</v>
      </c>
      <c r="D56" s="164"/>
      <c r="E56" s="144">
        <v>0</v>
      </c>
      <c r="F56" s="121">
        <v>0</v>
      </c>
      <c r="G56" s="154">
        <f>+E56+F56</f>
        <v>0</v>
      </c>
      <c r="H56" s="144">
        <v>0</v>
      </c>
      <c r="I56" s="121">
        <v>0</v>
      </c>
      <c r="J56" s="130">
        <v>0</v>
      </c>
    </row>
    <row r="57" spans="1:13" ht="15.75" x14ac:dyDescent="0.25">
      <c r="A57" s="16"/>
      <c r="B57" s="20"/>
      <c r="C57" s="15" t="s">
        <v>99</v>
      </c>
      <c r="D57" s="164"/>
      <c r="E57" s="144">
        <v>0</v>
      </c>
      <c r="F57" s="121">
        <v>0</v>
      </c>
      <c r="G57" s="154">
        <v>0</v>
      </c>
      <c r="H57" s="144">
        <v>0</v>
      </c>
      <c r="I57" s="121">
        <v>0</v>
      </c>
      <c r="J57" s="130">
        <v>0</v>
      </c>
    </row>
    <row r="58" spans="1:13" ht="16.5" thickBot="1" x14ac:dyDescent="0.3">
      <c r="A58" s="16" t="s">
        <v>52</v>
      </c>
      <c r="B58" s="17" t="s">
        <v>100</v>
      </c>
      <c r="C58" s="15"/>
      <c r="D58" s="165"/>
      <c r="E58" s="205">
        <f>+E59+E60</f>
        <v>21843133</v>
      </c>
      <c r="F58" s="189">
        <f>+F59+F60</f>
        <v>0</v>
      </c>
      <c r="G58" s="184">
        <f>+E58+F58</f>
        <v>21843133</v>
      </c>
      <c r="H58" s="138">
        <v>19409998</v>
      </c>
      <c r="I58" s="116">
        <v>0</v>
      </c>
      <c r="J58" s="124">
        <v>19409998</v>
      </c>
    </row>
    <row r="59" spans="1:13" ht="15.75" x14ac:dyDescent="0.25">
      <c r="A59" s="16"/>
      <c r="B59" s="22" t="s">
        <v>10</v>
      </c>
      <c r="C59" s="17" t="s">
        <v>101</v>
      </c>
      <c r="D59" s="161"/>
      <c r="E59" s="118">
        <f>+'Kar Zarar'!H82</f>
        <v>21843133</v>
      </c>
      <c r="F59" s="118">
        <v>0</v>
      </c>
      <c r="G59" s="118">
        <f>+E59+F59</f>
        <v>21843133</v>
      </c>
      <c r="H59" s="139">
        <v>19409998</v>
      </c>
      <c r="I59" s="118">
        <v>0</v>
      </c>
      <c r="J59" s="130">
        <v>19409998</v>
      </c>
      <c r="L59" s="55"/>
      <c r="M59" s="55"/>
    </row>
    <row r="60" spans="1:13" ht="15.75" x14ac:dyDescent="0.25">
      <c r="A60" s="16"/>
      <c r="B60" s="22" t="s">
        <v>12</v>
      </c>
      <c r="C60" s="17" t="s">
        <v>102</v>
      </c>
      <c r="D60" s="161"/>
      <c r="E60" s="139">
        <v>0</v>
      </c>
      <c r="F60" s="118">
        <v>0</v>
      </c>
      <c r="G60" s="154">
        <f>+E60+F60</f>
        <v>0</v>
      </c>
      <c r="H60" s="139">
        <v>0</v>
      </c>
      <c r="I60" s="118">
        <v>0</v>
      </c>
      <c r="J60" s="130">
        <v>0</v>
      </c>
      <c r="L60" s="55"/>
    </row>
    <row r="61" spans="1:13" ht="15.75" x14ac:dyDescent="0.25">
      <c r="A61" s="16"/>
      <c r="B61" s="20"/>
      <c r="C61" s="15"/>
      <c r="D61" s="166"/>
      <c r="E61" s="147"/>
      <c r="F61" s="123"/>
      <c r="G61" s="155"/>
      <c r="H61" s="147"/>
      <c r="I61" s="123"/>
      <c r="J61" s="132"/>
    </row>
    <row r="62" spans="1:13" ht="16.5" thickBot="1" x14ac:dyDescent="0.3">
      <c r="A62" s="24"/>
      <c r="B62" s="190" t="s">
        <v>186</v>
      </c>
      <c r="C62" s="25"/>
      <c r="D62" s="167" t="s">
        <v>184</v>
      </c>
      <c r="E62" s="168">
        <f>+E9+E28+E35+E37+E38+E43+E44+E58</f>
        <v>519236338</v>
      </c>
      <c r="F62" s="137">
        <f>+F9+F28+F35+F37+F43+F17</f>
        <v>818974991</v>
      </c>
      <c r="G62" s="157">
        <f>+E62+F62</f>
        <v>1338211329</v>
      </c>
      <c r="H62" s="168">
        <v>369496655</v>
      </c>
      <c r="I62" s="137">
        <v>565059591</v>
      </c>
      <c r="J62" s="157">
        <v>934556246</v>
      </c>
      <c r="L62" s="206">
        <f>+G62-Aktifler!G59</f>
        <v>0</v>
      </c>
      <c r="M62" s="55"/>
    </row>
    <row r="63" spans="1:13" ht="10.5" customHeight="1" thickTop="1" x14ac:dyDescent="0.25">
      <c r="A63" s="16"/>
      <c r="B63" s="20"/>
      <c r="C63" s="15"/>
      <c r="D63" s="166"/>
      <c r="E63" s="147"/>
      <c r="F63" s="123"/>
      <c r="G63" s="156"/>
      <c r="H63" s="147"/>
      <c r="I63" s="123"/>
      <c r="J63" s="133"/>
      <c r="M63" s="55"/>
    </row>
    <row r="64" spans="1:13" ht="15.75" x14ac:dyDescent="0.25">
      <c r="A64" s="16"/>
      <c r="B64" s="20" t="s">
        <v>188</v>
      </c>
      <c r="C64" s="15"/>
      <c r="D64" s="166" t="s">
        <v>187</v>
      </c>
      <c r="E64" s="147"/>
      <c r="F64" s="123"/>
      <c r="G64" s="155"/>
      <c r="H64" s="147"/>
      <c r="I64" s="123"/>
      <c r="J64" s="132"/>
      <c r="M64" s="55"/>
    </row>
    <row r="65" spans="1:12" ht="7.5" customHeight="1" x14ac:dyDescent="0.25">
      <c r="A65" s="16"/>
      <c r="B65" s="20"/>
      <c r="C65" s="15"/>
      <c r="D65" s="166"/>
      <c r="E65" s="147"/>
      <c r="F65" s="123"/>
      <c r="G65" s="155"/>
      <c r="H65" s="147"/>
      <c r="I65" s="123"/>
      <c r="J65" s="132"/>
    </row>
    <row r="66" spans="1:12" ht="16.5" thickBot="1" x14ac:dyDescent="0.3">
      <c r="A66" s="16" t="s">
        <v>8</v>
      </c>
      <c r="B66" s="20" t="s">
        <v>190</v>
      </c>
      <c r="C66" s="15"/>
      <c r="D66" s="165" t="s">
        <v>189</v>
      </c>
      <c r="E66" s="138">
        <v>63915127</v>
      </c>
      <c r="F66" s="116">
        <v>58029473</v>
      </c>
      <c r="G66" s="149">
        <f>SUM(E66:F66)</f>
        <v>121944600</v>
      </c>
      <c r="H66" s="138">
        <v>42818368</v>
      </c>
      <c r="I66" s="116">
        <v>40987013</v>
      </c>
      <c r="J66" s="124">
        <v>83805381</v>
      </c>
    </row>
    <row r="67" spans="1:12" ht="16.5" thickBot="1" x14ac:dyDescent="0.3">
      <c r="A67" s="16" t="s">
        <v>16</v>
      </c>
      <c r="B67" s="17" t="s">
        <v>192</v>
      </c>
      <c r="C67" s="15"/>
      <c r="D67" s="165" t="s">
        <v>191</v>
      </c>
      <c r="E67" s="138">
        <v>113816343</v>
      </c>
      <c r="F67" s="116">
        <v>0</v>
      </c>
      <c r="G67" s="149">
        <f>SUM(E67:F67)</f>
        <v>113816343</v>
      </c>
      <c r="H67" s="138">
        <v>91563623</v>
      </c>
      <c r="I67" s="116">
        <v>0</v>
      </c>
      <c r="J67" s="124">
        <v>91563623</v>
      </c>
    </row>
    <row r="68" spans="1:12" ht="16.5" thickBot="1" x14ac:dyDescent="0.3">
      <c r="A68" s="16" t="s">
        <v>20</v>
      </c>
      <c r="B68" s="20" t="s">
        <v>194</v>
      </c>
      <c r="C68" s="15"/>
      <c r="D68" s="165" t="s">
        <v>193</v>
      </c>
      <c r="E68" s="138">
        <v>0</v>
      </c>
      <c r="F68" s="116">
        <v>0</v>
      </c>
      <c r="G68" s="149">
        <f>+E68+F68</f>
        <v>0</v>
      </c>
      <c r="H68" s="138">
        <v>0</v>
      </c>
      <c r="I68" s="116">
        <v>0</v>
      </c>
      <c r="J68" s="124">
        <v>0</v>
      </c>
    </row>
    <row r="69" spans="1:12" ht="16.5" thickBot="1" x14ac:dyDescent="0.3">
      <c r="A69" s="16" t="s">
        <v>21</v>
      </c>
      <c r="B69" s="20" t="s">
        <v>163</v>
      </c>
      <c r="C69" s="15"/>
      <c r="D69" s="165"/>
      <c r="E69" s="239">
        <v>316106744</v>
      </c>
      <c r="F69" s="240">
        <v>678804627</v>
      </c>
      <c r="G69" s="241">
        <f>E69+F69</f>
        <v>994911371</v>
      </c>
      <c r="H69" s="138">
        <v>199912842</v>
      </c>
      <c r="I69" s="116">
        <v>472661436</v>
      </c>
      <c r="J69" s="134">
        <v>672574278</v>
      </c>
    </row>
    <row r="70" spans="1:12" ht="19.5" thickBot="1" x14ac:dyDescent="0.35">
      <c r="A70" s="24"/>
      <c r="B70" s="135" t="s">
        <v>103</v>
      </c>
      <c r="C70" s="25"/>
      <c r="D70" s="167"/>
      <c r="E70" s="148">
        <f>SUM(E66:E69)</f>
        <v>493838214</v>
      </c>
      <c r="F70" s="136">
        <f>SUM(F66:F69)</f>
        <v>736834100</v>
      </c>
      <c r="G70" s="157">
        <f>SUM(E70:F70)</f>
        <v>1230672314</v>
      </c>
      <c r="H70" s="148">
        <v>334294833</v>
      </c>
      <c r="I70" s="136">
        <v>513648449</v>
      </c>
      <c r="J70" s="157">
        <v>847943282</v>
      </c>
    </row>
    <row r="71" spans="1:12" ht="13.5" thickTop="1" x14ac:dyDescent="0.2">
      <c r="H71" t="s">
        <v>4</v>
      </c>
      <c r="I71" t="s">
        <v>4</v>
      </c>
      <c r="J71" t="s">
        <v>4</v>
      </c>
    </row>
    <row r="72" spans="1:12" ht="15.75" x14ac:dyDescent="0.25">
      <c r="A72" s="325"/>
      <c r="B72" s="325"/>
      <c r="C72" s="325"/>
      <c r="D72" s="325"/>
      <c r="E72" s="325"/>
      <c r="F72" s="325"/>
      <c r="G72" s="325"/>
      <c r="H72" s="325"/>
      <c r="I72" s="325"/>
      <c r="J72" s="325"/>
    </row>
    <row r="73" spans="1:12" ht="15.75" customHeight="1" x14ac:dyDescent="0.25">
      <c r="A73" s="325"/>
      <c r="B73" s="325"/>
      <c r="C73" s="325"/>
      <c r="D73" s="325"/>
      <c r="E73" s="325"/>
      <c r="F73" s="325"/>
      <c r="G73" s="325"/>
      <c r="H73" s="325"/>
      <c r="I73" s="325"/>
      <c r="J73" s="325"/>
    </row>
    <row r="74" spans="1:12" ht="15.75" customHeight="1" x14ac:dyDescent="0.25">
      <c r="A74" s="254"/>
      <c r="B74" s="255"/>
      <c r="C74" s="255"/>
      <c r="D74" s="255"/>
      <c r="E74" s="255"/>
      <c r="F74" s="255"/>
      <c r="G74" s="255"/>
      <c r="H74" s="255"/>
      <c r="I74" s="255"/>
      <c r="J74" s="255"/>
    </row>
    <row r="75" spans="1:12" ht="15.75" customHeight="1" x14ac:dyDescent="0.25">
      <c r="A75" s="254"/>
      <c r="B75" s="255"/>
      <c r="C75" s="255"/>
      <c r="D75" s="255"/>
      <c r="E75" s="255"/>
      <c r="F75" s="255"/>
      <c r="G75" s="255"/>
      <c r="H75" s="255"/>
      <c r="I75" s="255"/>
      <c r="J75" s="255"/>
    </row>
    <row r="77" spans="1:12" x14ac:dyDescent="0.2">
      <c r="E77" s="8"/>
      <c r="G77" s="55"/>
    </row>
    <row r="78" spans="1:12" ht="15.75" x14ac:dyDescent="0.25">
      <c r="C78" s="325"/>
      <c r="D78" s="325"/>
      <c r="E78" s="325"/>
      <c r="F78" s="325"/>
      <c r="G78" s="325"/>
      <c r="H78" s="325"/>
      <c r="I78" s="325"/>
      <c r="J78" s="325"/>
      <c r="K78" s="325"/>
      <c r="L78" s="325"/>
    </row>
    <row r="79" spans="1:12" ht="15.75" x14ac:dyDescent="0.25">
      <c r="C79" s="325"/>
      <c r="D79" s="325"/>
      <c r="E79" s="325"/>
      <c r="F79" s="325"/>
      <c r="G79" s="325"/>
      <c r="H79" s="325"/>
      <c r="I79" s="325"/>
      <c r="J79" s="325"/>
      <c r="K79" s="325"/>
      <c r="L79" s="325"/>
    </row>
    <row r="82" spans="3:12" ht="15.75" x14ac:dyDescent="0.25">
      <c r="G82" s="334"/>
      <c r="H82" s="334"/>
      <c r="I82" s="334"/>
      <c r="J82" s="334"/>
    </row>
    <row r="83" spans="3:12" ht="15.75" x14ac:dyDescent="0.25">
      <c r="C83" s="50"/>
      <c r="D83" s="50"/>
      <c r="E83" s="50"/>
      <c r="F83" s="50"/>
      <c r="G83" s="335" t="s">
        <v>4</v>
      </c>
      <c r="H83" s="335"/>
      <c r="I83" s="335" t="s">
        <v>4</v>
      </c>
      <c r="J83" s="336"/>
      <c r="K83" s="50"/>
      <c r="L83" s="50"/>
    </row>
    <row r="725" spans="16:21" ht="15.75" x14ac:dyDescent="0.25">
      <c r="P725" s="12"/>
      <c r="Q725" s="12"/>
      <c r="R725" s="12"/>
      <c r="S725" s="12"/>
      <c r="T725" s="12"/>
      <c r="U725" s="12"/>
    </row>
    <row r="726" spans="16:21" ht="15.75" x14ac:dyDescent="0.25">
      <c r="P726" s="12"/>
      <c r="Q726" s="12"/>
      <c r="R726" s="12"/>
      <c r="S726" s="12"/>
      <c r="T726" s="12"/>
      <c r="U726" s="12"/>
    </row>
    <row r="727" spans="16:21" ht="15.75" x14ac:dyDescent="0.25">
      <c r="P727" s="12"/>
      <c r="Q727" s="12"/>
      <c r="R727" s="12"/>
      <c r="S727" s="12"/>
      <c r="T727" s="12"/>
      <c r="U727" s="12"/>
    </row>
    <row r="728" spans="16:21" ht="15.75" x14ac:dyDescent="0.25">
      <c r="P728" s="12"/>
      <c r="Q728" s="12"/>
      <c r="R728" s="12"/>
      <c r="S728" s="12"/>
      <c r="T728" s="12"/>
      <c r="U728" s="12"/>
    </row>
    <row r="729" spans="16:21" ht="15.75" x14ac:dyDescent="0.25">
      <c r="P729" s="12"/>
      <c r="Q729" s="12"/>
      <c r="R729" s="12"/>
      <c r="S729" s="12"/>
      <c r="T729" s="12"/>
      <c r="U729" s="12"/>
    </row>
    <row r="730" spans="16:21" ht="15.75" x14ac:dyDescent="0.25">
      <c r="P730" s="12"/>
      <c r="Q730" s="12"/>
      <c r="R730" s="12"/>
      <c r="S730" s="12"/>
      <c r="T730" s="12"/>
      <c r="U730" s="12"/>
    </row>
    <row r="731" spans="16:21" ht="15.75" x14ac:dyDescent="0.25">
      <c r="P731" s="12"/>
      <c r="Q731" s="12"/>
      <c r="R731" s="12"/>
      <c r="S731" s="12"/>
      <c r="T731" s="12"/>
      <c r="U731" s="12"/>
    </row>
    <row r="732" spans="16:21" ht="15.75" x14ac:dyDescent="0.25">
      <c r="P732" s="12"/>
      <c r="Q732" s="12"/>
      <c r="R732" s="12"/>
      <c r="S732" s="12"/>
      <c r="T732" s="12"/>
      <c r="U732" s="12"/>
    </row>
    <row r="733" spans="16:21" ht="15.75" x14ac:dyDescent="0.25">
      <c r="P733" s="12"/>
      <c r="Q733" s="12"/>
      <c r="R733" s="12"/>
      <c r="S733" s="12"/>
      <c r="T733" s="12"/>
      <c r="U733" s="12"/>
    </row>
    <row r="734" spans="16:21" ht="15.75" x14ac:dyDescent="0.25">
      <c r="P734" s="12"/>
      <c r="Q734" s="12"/>
      <c r="R734" s="12"/>
      <c r="S734" s="12"/>
      <c r="T734" s="12"/>
      <c r="U734" s="12"/>
    </row>
    <row r="735" spans="16:21" ht="15.75" x14ac:dyDescent="0.25">
      <c r="P735" s="12"/>
      <c r="Q735" s="12"/>
      <c r="R735" s="12"/>
      <c r="S735" s="12"/>
      <c r="T735" s="12"/>
      <c r="U735" s="12"/>
    </row>
    <row r="736" spans="16:21" ht="15.75" x14ac:dyDescent="0.25">
      <c r="P736" s="12"/>
      <c r="Q736" s="12"/>
      <c r="R736" s="12"/>
      <c r="S736" s="12"/>
      <c r="T736" s="12"/>
      <c r="U736" s="12"/>
    </row>
    <row r="737" spans="16:21" ht="15.75" x14ac:dyDescent="0.25">
      <c r="P737" s="12"/>
      <c r="Q737" s="12"/>
      <c r="R737" s="12"/>
      <c r="S737" s="12"/>
      <c r="T737" s="12"/>
      <c r="U737" s="12"/>
    </row>
    <row r="738" spans="16:21" ht="15.75" x14ac:dyDescent="0.25">
      <c r="P738" s="12"/>
      <c r="Q738" s="12"/>
      <c r="R738" s="12"/>
      <c r="S738" s="12"/>
      <c r="T738" s="12"/>
      <c r="U738" s="12"/>
    </row>
    <row r="739" spans="16:21" ht="15.75" x14ac:dyDescent="0.25">
      <c r="P739" s="12"/>
      <c r="Q739" s="12"/>
      <c r="R739" s="12"/>
      <c r="S739" s="12"/>
      <c r="T739" s="12"/>
      <c r="U739" s="12"/>
    </row>
    <row r="740" spans="16:21" ht="15.75" x14ac:dyDescent="0.25">
      <c r="P740" s="12"/>
      <c r="Q740" s="12"/>
      <c r="R740" s="12"/>
      <c r="S740" s="12"/>
      <c r="T740" s="12"/>
      <c r="U740" s="12"/>
    </row>
    <row r="741" spans="16:21" ht="15.75" x14ac:dyDescent="0.25">
      <c r="P741" s="12"/>
      <c r="Q741" s="12"/>
      <c r="R741" s="12"/>
      <c r="S741" s="12"/>
      <c r="T741" s="12"/>
      <c r="U741" s="12"/>
    </row>
    <row r="742" spans="16:21" ht="15.75" x14ac:dyDescent="0.25">
      <c r="P742" s="12"/>
      <c r="Q742" s="12"/>
      <c r="R742" s="12"/>
      <c r="S742" s="12"/>
      <c r="T742" s="12"/>
      <c r="U742" s="12"/>
    </row>
    <row r="743" spans="16:21" ht="15.75" x14ac:dyDescent="0.25">
      <c r="P743" s="12"/>
      <c r="Q743" s="12"/>
      <c r="R743" s="12"/>
      <c r="S743" s="12"/>
      <c r="T743" s="12"/>
      <c r="U743" s="12"/>
    </row>
    <row r="744" spans="16:21" ht="15.75" x14ac:dyDescent="0.25">
      <c r="P744" s="12"/>
      <c r="Q744" s="12"/>
      <c r="R744" s="12"/>
      <c r="S744" s="12"/>
      <c r="T744" s="12"/>
      <c r="U744" s="12"/>
    </row>
    <row r="745" spans="16:21" ht="15.75" x14ac:dyDescent="0.25">
      <c r="P745" s="12"/>
      <c r="Q745" s="12"/>
      <c r="R745" s="12"/>
      <c r="S745" s="12"/>
      <c r="T745" s="12"/>
      <c r="U745" s="12"/>
    </row>
    <row r="746" spans="16:21" ht="15.75" x14ac:dyDescent="0.25">
      <c r="P746" s="12"/>
      <c r="Q746" s="12"/>
      <c r="R746" s="12"/>
      <c r="S746" s="12"/>
      <c r="T746" s="12"/>
      <c r="U746" s="12"/>
    </row>
    <row r="747" spans="16:21" ht="15.75" x14ac:dyDescent="0.25">
      <c r="P747" s="12"/>
      <c r="Q747" s="12"/>
      <c r="R747" s="12"/>
      <c r="S747" s="12"/>
      <c r="T747" s="12"/>
      <c r="U747" s="12"/>
    </row>
    <row r="748" spans="16:21" ht="15.75" x14ac:dyDescent="0.25">
      <c r="P748" s="12"/>
      <c r="Q748" s="12"/>
      <c r="R748" s="12"/>
      <c r="S748" s="12"/>
      <c r="T748" s="12"/>
      <c r="U748" s="12"/>
    </row>
    <row r="749" spans="16:21" ht="15.75" x14ac:dyDescent="0.25">
      <c r="P749" s="12"/>
      <c r="Q749" s="12"/>
      <c r="R749" s="12"/>
      <c r="S749" s="12"/>
      <c r="T749" s="12"/>
      <c r="U749" s="12"/>
    </row>
    <row r="750" spans="16:21" ht="15.75" x14ac:dyDescent="0.25">
      <c r="P750" s="12"/>
      <c r="Q750" s="12"/>
      <c r="R750" s="12"/>
      <c r="S750" s="12"/>
      <c r="T750" s="12"/>
      <c r="U750" s="12"/>
    </row>
    <row r="751" spans="16:21" ht="15.75" x14ac:dyDescent="0.25">
      <c r="P751" s="12"/>
      <c r="Q751" s="12"/>
      <c r="R751" s="12"/>
      <c r="S751" s="12"/>
      <c r="T751" s="12"/>
      <c r="U751" s="12"/>
    </row>
    <row r="752" spans="16:21" ht="15.75" x14ac:dyDescent="0.25">
      <c r="P752" s="12"/>
      <c r="Q752" s="12"/>
      <c r="R752" s="12"/>
      <c r="S752" s="12"/>
      <c r="T752" s="12"/>
      <c r="U752" s="12"/>
    </row>
    <row r="753" spans="16:21" ht="15.75" x14ac:dyDescent="0.25">
      <c r="P753" s="12"/>
      <c r="Q753" s="12"/>
      <c r="R753" s="12"/>
      <c r="S753" s="12"/>
      <c r="T753" s="12"/>
      <c r="U753" s="12"/>
    </row>
    <row r="754" spans="16:21" ht="15.75" x14ac:dyDescent="0.25">
      <c r="P754" s="12"/>
      <c r="Q754" s="12"/>
      <c r="R754" s="12"/>
      <c r="S754" s="12"/>
      <c r="T754" s="12"/>
      <c r="U754" s="12"/>
    </row>
    <row r="755" spans="16:21" ht="15.75" x14ac:dyDescent="0.25">
      <c r="P755" s="12"/>
      <c r="Q755" s="12"/>
      <c r="R755" s="12"/>
      <c r="S755" s="12"/>
      <c r="T755" s="12"/>
      <c r="U755" s="12"/>
    </row>
    <row r="756" spans="16:21" ht="15.75" x14ac:dyDescent="0.25">
      <c r="P756" s="12"/>
      <c r="Q756" s="12"/>
      <c r="R756" s="12"/>
      <c r="S756" s="12"/>
      <c r="T756" s="12"/>
      <c r="U756" s="12"/>
    </row>
    <row r="757" spans="16:21" ht="15.75" x14ac:dyDescent="0.25">
      <c r="P757" s="12"/>
      <c r="Q757" s="12"/>
      <c r="R757" s="12"/>
      <c r="S757" s="12"/>
      <c r="T757" s="12"/>
      <c r="U757" s="12"/>
    </row>
    <row r="758" spans="16:21" ht="15.75" x14ac:dyDescent="0.25">
      <c r="P758" s="12"/>
      <c r="Q758" s="12"/>
      <c r="R758" s="12"/>
      <c r="S758" s="12"/>
      <c r="T758" s="12"/>
      <c r="U758" s="12"/>
    </row>
    <row r="759" spans="16:21" ht="15.75" x14ac:dyDescent="0.25">
      <c r="P759" s="12"/>
      <c r="Q759" s="12"/>
      <c r="R759" s="12"/>
      <c r="S759" s="12"/>
      <c r="T759" s="12"/>
      <c r="U759" s="12"/>
    </row>
    <row r="760" spans="16:21" ht="15.75" x14ac:dyDescent="0.25">
      <c r="P760" s="12"/>
      <c r="Q760" s="12"/>
      <c r="R760" s="12"/>
      <c r="S760" s="12"/>
      <c r="T760" s="12"/>
      <c r="U760" s="12"/>
    </row>
    <row r="761" spans="16:21" ht="15.75" x14ac:dyDescent="0.25">
      <c r="P761" s="12"/>
      <c r="Q761" s="12"/>
      <c r="R761" s="12"/>
      <c r="S761" s="12"/>
      <c r="T761" s="12"/>
      <c r="U761" s="12"/>
    </row>
    <row r="762" spans="16:21" ht="15.75" x14ac:dyDescent="0.25">
      <c r="P762" s="12"/>
      <c r="Q762" s="12"/>
      <c r="R762" s="12"/>
      <c r="S762" s="12"/>
      <c r="T762" s="12"/>
      <c r="U762" s="12"/>
    </row>
    <row r="763" spans="16:21" ht="15.75" x14ac:dyDescent="0.25">
      <c r="P763" s="12"/>
      <c r="Q763" s="12"/>
      <c r="R763" s="12"/>
      <c r="S763" s="12"/>
      <c r="T763" s="12"/>
      <c r="U763" s="12"/>
    </row>
    <row r="764" spans="16:21" ht="15.75" x14ac:dyDescent="0.25">
      <c r="P764" s="12"/>
      <c r="Q764" s="12"/>
      <c r="R764" s="12"/>
      <c r="S764" s="12"/>
      <c r="T764" s="12"/>
      <c r="U764" s="12"/>
    </row>
    <row r="765" spans="16:21" ht="15.75" x14ac:dyDescent="0.25">
      <c r="P765" s="12"/>
      <c r="Q765" s="12"/>
      <c r="R765" s="12"/>
      <c r="S765" s="12"/>
      <c r="T765" s="12"/>
      <c r="U765" s="12"/>
    </row>
    <row r="766" spans="16:21" ht="15.75" x14ac:dyDescent="0.25">
      <c r="P766" s="12"/>
      <c r="Q766" s="12"/>
      <c r="R766" s="12"/>
      <c r="S766" s="12"/>
      <c r="T766" s="12"/>
      <c r="U766" s="12"/>
    </row>
    <row r="767" spans="16:21" ht="15.75" x14ac:dyDescent="0.25">
      <c r="P767" s="12"/>
      <c r="Q767" s="12"/>
      <c r="R767" s="12"/>
      <c r="S767" s="12"/>
      <c r="T767" s="12"/>
      <c r="U767" s="12"/>
    </row>
    <row r="768" spans="16:21" ht="15.75" x14ac:dyDescent="0.25">
      <c r="P768" s="12"/>
      <c r="Q768" s="12"/>
      <c r="R768" s="12"/>
      <c r="S768" s="12"/>
      <c r="T768" s="12"/>
      <c r="U768" s="12"/>
    </row>
    <row r="769" spans="16:21" ht="15.75" x14ac:dyDescent="0.25">
      <c r="P769" s="12"/>
      <c r="Q769" s="12"/>
      <c r="R769" s="12"/>
      <c r="S769" s="12"/>
      <c r="T769" s="12"/>
      <c r="U769" s="12"/>
    </row>
    <row r="770" spans="16:21" ht="15.75" x14ac:dyDescent="0.25">
      <c r="P770" s="12"/>
      <c r="Q770" s="12"/>
      <c r="R770" s="12"/>
      <c r="S770" s="12"/>
      <c r="T770" s="12"/>
      <c r="U770" s="12"/>
    </row>
    <row r="771" spans="16:21" ht="15.75" x14ac:dyDescent="0.25">
      <c r="P771" s="12"/>
      <c r="Q771" s="12"/>
      <c r="R771" s="12"/>
      <c r="S771" s="12"/>
      <c r="T771" s="12"/>
      <c r="U771" s="12"/>
    </row>
    <row r="772" spans="16:21" ht="15.75" x14ac:dyDescent="0.25">
      <c r="P772" s="12"/>
      <c r="Q772" s="12"/>
      <c r="R772" s="12"/>
      <c r="S772" s="12"/>
      <c r="T772" s="12"/>
      <c r="U772" s="12"/>
    </row>
    <row r="773" spans="16:21" ht="15.75" x14ac:dyDescent="0.25">
      <c r="P773" s="12"/>
      <c r="Q773" s="12"/>
      <c r="R773" s="12"/>
      <c r="S773" s="12"/>
      <c r="T773" s="12"/>
      <c r="U773" s="12"/>
    </row>
    <row r="774" spans="16:21" ht="15.75" x14ac:dyDescent="0.25">
      <c r="P774" s="12"/>
      <c r="Q774" s="12"/>
      <c r="R774" s="12"/>
      <c r="S774" s="12"/>
      <c r="T774" s="12"/>
      <c r="U774" s="12"/>
    </row>
    <row r="775" spans="16:21" ht="15.75" x14ac:dyDescent="0.25">
      <c r="P775" s="12"/>
      <c r="Q775" s="12"/>
      <c r="R775" s="12"/>
      <c r="S775" s="12"/>
      <c r="T775" s="12"/>
      <c r="U775" s="12"/>
    </row>
    <row r="776" spans="16:21" ht="15.75" x14ac:dyDescent="0.25">
      <c r="P776" s="12"/>
      <c r="Q776" s="12"/>
      <c r="R776" s="12"/>
      <c r="S776" s="12"/>
      <c r="T776" s="12"/>
      <c r="U776" s="12"/>
    </row>
    <row r="777" spans="16:21" ht="15.75" x14ac:dyDescent="0.25">
      <c r="P777" s="12"/>
      <c r="Q777" s="12"/>
      <c r="R777" s="12"/>
      <c r="S777" s="12"/>
      <c r="T777" s="12"/>
      <c r="U777" s="12"/>
    </row>
    <row r="778" spans="16:21" ht="15.75" x14ac:dyDescent="0.25">
      <c r="P778" s="12"/>
      <c r="Q778" s="12"/>
      <c r="R778" s="12"/>
      <c r="S778" s="12"/>
      <c r="T778" s="12"/>
      <c r="U778" s="12"/>
    </row>
    <row r="779" spans="16:21" ht="15.75" x14ac:dyDescent="0.25">
      <c r="P779" s="12"/>
      <c r="Q779" s="12"/>
      <c r="R779" s="12"/>
      <c r="S779" s="12"/>
      <c r="T779" s="12"/>
      <c r="U779" s="12"/>
    </row>
    <row r="780" spans="16:21" ht="15.75" x14ac:dyDescent="0.25">
      <c r="P780" s="12"/>
      <c r="Q780" s="12"/>
      <c r="R780" s="12"/>
      <c r="S780" s="12"/>
      <c r="T780" s="12"/>
      <c r="U780" s="12"/>
    </row>
    <row r="781" spans="16:21" ht="15.75" x14ac:dyDescent="0.25">
      <c r="P781" s="12"/>
      <c r="Q781" s="12"/>
      <c r="R781" s="12"/>
      <c r="S781" s="12"/>
      <c r="T781" s="12"/>
      <c r="U781" s="12"/>
    </row>
    <row r="782" spans="16:21" ht="15.75" x14ac:dyDescent="0.25">
      <c r="P782" s="12"/>
      <c r="Q782" s="12"/>
      <c r="R782" s="12"/>
      <c r="S782" s="12"/>
      <c r="T782" s="12"/>
      <c r="U782" s="12"/>
    </row>
    <row r="783" spans="16:21" ht="15.75" x14ac:dyDescent="0.25">
      <c r="P783" s="12"/>
      <c r="Q783" s="12"/>
      <c r="R783" s="12"/>
      <c r="S783" s="12"/>
      <c r="T783" s="12"/>
      <c r="U783" s="12"/>
    </row>
    <row r="784" spans="16:21" ht="15.75" x14ac:dyDescent="0.25">
      <c r="P784" s="12"/>
      <c r="Q784" s="12"/>
      <c r="R784" s="12"/>
      <c r="S784" s="12"/>
      <c r="T784" s="12"/>
      <c r="U784" s="12"/>
    </row>
    <row r="785" spans="16:21" ht="15.75" x14ac:dyDescent="0.25">
      <c r="P785" s="12"/>
      <c r="Q785" s="12"/>
      <c r="R785" s="12"/>
      <c r="S785" s="12"/>
      <c r="T785" s="12"/>
      <c r="U785" s="12"/>
    </row>
    <row r="786" spans="16:21" ht="15.75" x14ac:dyDescent="0.25">
      <c r="P786" s="12"/>
      <c r="Q786" s="12"/>
      <c r="R786" s="12"/>
      <c r="S786" s="12"/>
      <c r="T786" s="12"/>
      <c r="U786" s="12"/>
    </row>
    <row r="787" spans="16:21" ht="15.75" x14ac:dyDescent="0.25">
      <c r="P787" s="12"/>
      <c r="Q787" s="12"/>
      <c r="R787" s="12"/>
      <c r="S787" s="12"/>
      <c r="T787" s="12"/>
      <c r="U787" s="12"/>
    </row>
    <row r="788" spans="16:21" ht="15.75" x14ac:dyDescent="0.25">
      <c r="P788" s="12"/>
      <c r="Q788" s="12"/>
      <c r="R788" s="12"/>
      <c r="S788" s="12"/>
      <c r="T788" s="12"/>
      <c r="U788" s="12"/>
    </row>
    <row r="789" spans="16:21" ht="15.75" x14ac:dyDescent="0.25">
      <c r="P789" s="12"/>
      <c r="Q789" s="12"/>
      <c r="R789" s="12"/>
      <c r="S789" s="12"/>
      <c r="T789" s="12"/>
      <c r="U789" s="12"/>
    </row>
    <row r="790" spans="16:21" ht="15.75" x14ac:dyDescent="0.25">
      <c r="P790" s="12"/>
      <c r="Q790" s="12"/>
      <c r="R790" s="12"/>
      <c r="S790" s="12"/>
      <c r="T790" s="12"/>
      <c r="U790" s="12"/>
    </row>
    <row r="791" spans="16:21" ht="15.75" x14ac:dyDescent="0.25">
      <c r="P791" s="12"/>
      <c r="Q791" s="12"/>
      <c r="R791" s="12"/>
      <c r="S791" s="12"/>
      <c r="T791" s="12"/>
      <c r="U791" s="12"/>
    </row>
    <row r="792" spans="16:21" ht="15.75" x14ac:dyDescent="0.25">
      <c r="P792" s="12"/>
      <c r="Q792" s="12"/>
      <c r="R792" s="12"/>
      <c r="S792" s="12"/>
      <c r="T792" s="12"/>
      <c r="U792" s="12"/>
    </row>
    <row r="793" spans="16:21" ht="15.75" x14ac:dyDescent="0.25">
      <c r="P793" s="12"/>
      <c r="Q793" s="12"/>
      <c r="R793" s="12"/>
      <c r="S793" s="12"/>
      <c r="T793" s="12"/>
      <c r="U793" s="12"/>
    </row>
    <row r="794" spans="16:21" ht="15.75" x14ac:dyDescent="0.25">
      <c r="P794" s="12"/>
      <c r="Q794" s="12"/>
      <c r="R794" s="12"/>
      <c r="S794" s="12"/>
      <c r="T794" s="12"/>
      <c r="U794" s="12"/>
    </row>
    <row r="795" spans="16:21" ht="15.75" x14ac:dyDescent="0.25">
      <c r="P795" s="12"/>
      <c r="Q795" s="12"/>
      <c r="R795" s="12"/>
      <c r="S795" s="12"/>
      <c r="T795" s="12"/>
      <c r="U795" s="12"/>
    </row>
    <row r="796" spans="16:21" ht="15.75" x14ac:dyDescent="0.25">
      <c r="P796" s="12"/>
      <c r="Q796" s="12"/>
      <c r="R796" s="12"/>
      <c r="S796" s="12"/>
      <c r="T796" s="12"/>
      <c r="U796" s="12"/>
    </row>
    <row r="797" spans="16:21" ht="15.75" x14ac:dyDescent="0.25">
      <c r="P797" s="12"/>
      <c r="Q797" s="12"/>
      <c r="R797" s="12"/>
      <c r="S797" s="12"/>
      <c r="T797" s="12"/>
      <c r="U797" s="12"/>
    </row>
    <row r="798" spans="16:21" ht="15.75" x14ac:dyDescent="0.25">
      <c r="P798" s="12"/>
      <c r="Q798" s="12"/>
      <c r="R798" s="12"/>
      <c r="S798" s="12"/>
      <c r="T798" s="12"/>
      <c r="U798" s="12"/>
    </row>
    <row r="799" spans="16:21" ht="15.75" x14ac:dyDescent="0.25">
      <c r="P799" s="12"/>
      <c r="Q799" s="12"/>
      <c r="R799" s="12"/>
      <c r="S799" s="12"/>
      <c r="T799" s="12"/>
      <c r="U799" s="12"/>
    </row>
    <row r="800" spans="16:21" ht="15.75" x14ac:dyDescent="0.25">
      <c r="P800" s="12"/>
      <c r="Q800" s="12"/>
      <c r="R800" s="12"/>
      <c r="S800" s="12"/>
      <c r="T800" s="12"/>
      <c r="U800" s="12"/>
    </row>
    <row r="801" spans="16:21" ht="15.75" x14ac:dyDescent="0.25">
      <c r="P801" s="12"/>
      <c r="Q801" s="12"/>
      <c r="R801" s="12"/>
      <c r="S801" s="12"/>
      <c r="T801" s="12"/>
      <c r="U801" s="12"/>
    </row>
    <row r="802" spans="16:21" ht="15.75" x14ac:dyDescent="0.25">
      <c r="P802" s="12"/>
      <c r="Q802" s="12"/>
      <c r="R802" s="12"/>
      <c r="S802" s="12"/>
      <c r="T802" s="12"/>
      <c r="U802" s="12"/>
    </row>
    <row r="803" spans="16:21" ht="15.75" x14ac:dyDescent="0.25">
      <c r="P803" s="12"/>
      <c r="Q803" s="12"/>
      <c r="R803" s="12"/>
      <c r="S803" s="12"/>
      <c r="T803" s="12"/>
      <c r="U803" s="12"/>
    </row>
    <row r="804" spans="16:21" ht="15.75" x14ac:dyDescent="0.25">
      <c r="P804" s="12"/>
      <c r="Q804" s="12"/>
      <c r="R804" s="12"/>
      <c r="S804" s="12"/>
      <c r="T804" s="12"/>
      <c r="U804" s="12"/>
    </row>
    <row r="805" spans="16:21" ht="15.75" x14ac:dyDescent="0.25">
      <c r="P805" s="12"/>
      <c r="Q805" s="12"/>
      <c r="R805" s="12"/>
      <c r="S805" s="12"/>
      <c r="T805" s="12"/>
      <c r="U805" s="12"/>
    </row>
    <row r="806" spans="16:21" ht="15.75" x14ac:dyDescent="0.25">
      <c r="P806" s="12"/>
      <c r="Q806" s="12"/>
      <c r="R806" s="12"/>
      <c r="S806" s="12"/>
      <c r="T806" s="12"/>
      <c r="U806" s="12"/>
    </row>
    <row r="807" spans="16:21" ht="15.75" x14ac:dyDescent="0.25">
      <c r="P807" s="12"/>
      <c r="Q807" s="12"/>
      <c r="R807" s="12"/>
      <c r="S807" s="12"/>
      <c r="T807" s="12"/>
      <c r="U807" s="12"/>
    </row>
    <row r="808" spans="16:21" ht="15.75" x14ac:dyDescent="0.25">
      <c r="P808" s="12"/>
      <c r="Q808" s="12"/>
      <c r="R808" s="12"/>
      <c r="S808" s="12"/>
      <c r="T808" s="12"/>
      <c r="U808" s="12"/>
    </row>
    <row r="809" spans="16:21" ht="15.75" x14ac:dyDescent="0.25">
      <c r="P809" s="12"/>
      <c r="Q809" s="12"/>
      <c r="R809" s="12"/>
      <c r="S809" s="12"/>
      <c r="T809" s="12"/>
      <c r="U809" s="12"/>
    </row>
    <row r="810" spans="16:21" ht="15.75" x14ac:dyDescent="0.25">
      <c r="P810" s="12"/>
      <c r="Q810" s="12"/>
      <c r="R810" s="12"/>
      <c r="S810" s="12"/>
      <c r="T810" s="12"/>
      <c r="U810" s="12"/>
    </row>
    <row r="811" spans="16:21" ht="15.75" x14ac:dyDescent="0.25">
      <c r="P811" s="12"/>
      <c r="Q811" s="12"/>
      <c r="R811" s="12"/>
      <c r="S811" s="12"/>
      <c r="T811" s="12"/>
      <c r="U811" s="12"/>
    </row>
    <row r="812" spans="16:21" ht="15.75" x14ac:dyDescent="0.25">
      <c r="P812" s="12"/>
      <c r="Q812" s="12"/>
      <c r="R812" s="12"/>
      <c r="S812" s="12"/>
      <c r="T812" s="12"/>
      <c r="U812" s="12"/>
    </row>
    <row r="813" spans="16:21" ht="15.75" x14ac:dyDescent="0.25">
      <c r="P813" s="12"/>
      <c r="Q813" s="12"/>
      <c r="R813" s="12"/>
      <c r="S813" s="12"/>
      <c r="T813" s="12"/>
      <c r="U813" s="12"/>
    </row>
    <row r="814" spans="16:21" ht="15.75" x14ac:dyDescent="0.25">
      <c r="P814" s="12"/>
      <c r="Q814" s="12"/>
      <c r="R814" s="12"/>
      <c r="S814" s="12"/>
      <c r="T814" s="12"/>
      <c r="U814" s="12"/>
    </row>
    <row r="815" spans="16:21" ht="15.75" x14ac:dyDescent="0.25">
      <c r="P815" s="12"/>
      <c r="Q815" s="12"/>
      <c r="R815" s="12"/>
      <c r="S815" s="12"/>
      <c r="T815" s="12"/>
      <c r="U815" s="12"/>
    </row>
    <row r="816" spans="16:21" ht="15.75" x14ac:dyDescent="0.25">
      <c r="P816" s="12"/>
      <c r="Q816" s="12"/>
      <c r="R816" s="12"/>
      <c r="S816" s="12"/>
      <c r="T816" s="12"/>
      <c r="U816" s="12"/>
    </row>
    <row r="817" spans="16:21" ht="15.75" x14ac:dyDescent="0.25">
      <c r="P817" s="12"/>
      <c r="Q817" s="12"/>
      <c r="R817" s="12"/>
      <c r="S817" s="12"/>
      <c r="T817" s="12"/>
      <c r="U817" s="12"/>
    </row>
    <row r="818" spans="16:21" ht="15.75" x14ac:dyDescent="0.25">
      <c r="P818" s="12"/>
      <c r="Q818" s="12"/>
      <c r="R818" s="12"/>
      <c r="S818" s="12"/>
      <c r="T818" s="12"/>
      <c r="U818" s="12"/>
    </row>
    <row r="819" spans="16:21" ht="15.75" x14ac:dyDescent="0.25">
      <c r="P819" s="12"/>
      <c r="Q819" s="12"/>
      <c r="R819" s="12"/>
      <c r="S819" s="12"/>
      <c r="T819" s="12"/>
      <c r="U819" s="12"/>
    </row>
    <row r="820" spans="16:21" ht="15.75" x14ac:dyDescent="0.25">
      <c r="P820" s="12"/>
      <c r="Q820" s="12"/>
      <c r="R820" s="12"/>
      <c r="S820" s="12"/>
      <c r="T820" s="12"/>
      <c r="U820" s="12"/>
    </row>
    <row r="821" spans="16:21" ht="15.75" x14ac:dyDescent="0.25">
      <c r="P821" s="12"/>
      <c r="Q821" s="12"/>
      <c r="R821" s="12"/>
      <c r="S821" s="12"/>
      <c r="T821" s="12"/>
      <c r="U821" s="12"/>
    </row>
    <row r="822" spans="16:21" ht="15.75" x14ac:dyDescent="0.25">
      <c r="P822" s="12"/>
      <c r="Q822" s="12"/>
      <c r="R822" s="12"/>
      <c r="S822" s="12"/>
      <c r="T822" s="12"/>
      <c r="U822" s="12"/>
    </row>
    <row r="823" spans="16:21" ht="15.75" x14ac:dyDescent="0.25">
      <c r="P823" s="12"/>
      <c r="Q823" s="12"/>
      <c r="R823" s="12"/>
      <c r="S823" s="12"/>
      <c r="T823" s="12"/>
      <c r="U823" s="12"/>
    </row>
    <row r="824" spans="16:21" ht="15.75" x14ac:dyDescent="0.25">
      <c r="P824" s="12"/>
      <c r="Q824" s="12"/>
      <c r="R824" s="12"/>
      <c r="S824" s="12"/>
      <c r="T824" s="12"/>
      <c r="U824" s="12"/>
    </row>
    <row r="825" spans="16:21" ht="15.75" x14ac:dyDescent="0.25">
      <c r="P825" s="12"/>
      <c r="Q825" s="12"/>
      <c r="R825" s="12"/>
      <c r="S825" s="12"/>
      <c r="T825" s="12"/>
      <c r="U825" s="12"/>
    </row>
    <row r="826" spans="16:21" ht="15.75" x14ac:dyDescent="0.25">
      <c r="P826" s="12"/>
      <c r="Q826" s="12"/>
      <c r="R826" s="12"/>
      <c r="S826" s="12"/>
      <c r="T826" s="12"/>
      <c r="U826" s="12"/>
    </row>
    <row r="827" spans="16:21" ht="15.75" x14ac:dyDescent="0.25">
      <c r="P827" s="12"/>
      <c r="Q827" s="12"/>
      <c r="R827" s="12"/>
      <c r="S827" s="12"/>
      <c r="T827" s="12"/>
      <c r="U827" s="12"/>
    </row>
    <row r="828" spans="16:21" ht="15.75" x14ac:dyDescent="0.25">
      <c r="P828" s="12"/>
      <c r="Q828" s="12"/>
      <c r="R828" s="12"/>
      <c r="S828" s="12"/>
      <c r="T828" s="12"/>
      <c r="U828" s="12"/>
    </row>
    <row r="829" spans="16:21" ht="15.75" x14ac:dyDescent="0.25">
      <c r="P829" s="12"/>
      <c r="Q829" s="12"/>
      <c r="R829" s="12"/>
      <c r="S829" s="12"/>
      <c r="T829" s="12"/>
      <c r="U829" s="12"/>
    </row>
    <row r="830" spans="16:21" ht="15.75" x14ac:dyDescent="0.25">
      <c r="P830" s="12"/>
      <c r="Q830" s="12"/>
      <c r="R830" s="12"/>
      <c r="S830" s="12"/>
      <c r="T830" s="12"/>
      <c r="U830" s="12"/>
    </row>
    <row r="831" spans="16:21" ht="15.75" x14ac:dyDescent="0.25">
      <c r="P831" s="12"/>
      <c r="Q831" s="12"/>
      <c r="R831" s="12"/>
      <c r="S831" s="12"/>
      <c r="T831" s="12"/>
      <c r="U831" s="12"/>
    </row>
    <row r="832" spans="16:21" ht="15.75" x14ac:dyDescent="0.25">
      <c r="P832" s="12"/>
      <c r="Q832" s="12"/>
      <c r="R832" s="12"/>
      <c r="S832" s="12"/>
      <c r="T832" s="12"/>
      <c r="U832" s="12"/>
    </row>
    <row r="833" spans="16:21" ht="15.75" x14ac:dyDescent="0.25">
      <c r="P833" s="12"/>
      <c r="Q833" s="12"/>
      <c r="R833" s="12"/>
      <c r="S833" s="12"/>
      <c r="T833" s="12"/>
      <c r="U833" s="12"/>
    </row>
    <row r="834" spans="16:21" ht="15.75" x14ac:dyDescent="0.25">
      <c r="P834" s="12"/>
      <c r="Q834" s="12"/>
      <c r="R834" s="12"/>
      <c r="S834" s="12"/>
      <c r="T834" s="12"/>
      <c r="U834" s="12"/>
    </row>
    <row r="835" spans="16:21" ht="15.75" x14ac:dyDescent="0.25">
      <c r="P835" s="12"/>
      <c r="Q835" s="12"/>
      <c r="R835" s="12"/>
      <c r="S835" s="12"/>
      <c r="T835" s="12"/>
      <c r="U835" s="12"/>
    </row>
    <row r="836" spans="16:21" ht="15.75" x14ac:dyDescent="0.25">
      <c r="P836" s="12"/>
      <c r="Q836" s="12"/>
      <c r="R836" s="12"/>
      <c r="S836" s="12"/>
      <c r="T836" s="12"/>
      <c r="U836" s="12"/>
    </row>
    <row r="837" spans="16:21" ht="15.75" x14ac:dyDescent="0.25">
      <c r="P837" s="12"/>
      <c r="Q837" s="12"/>
      <c r="R837" s="12"/>
      <c r="S837" s="12"/>
      <c r="T837" s="12"/>
      <c r="U837" s="12"/>
    </row>
    <row r="838" spans="16:21" ht="15.75" x14ac:dyDescent="0.25">
      <c r="P838" s="12"/>
      <c r="Q838" s="12"/>
      <c r="R838" s="12"/>
      <c r="S838" s="12"/>
      <c r="T838" s="12"/>
      <c r="U838" s="12"/>
    </row>
    <row r="839" spans="16:21" ht="15.75" x14ac:dyDescent="0.25">
      <c r="P839" s="12"/>
      <c r="Q839" s="12"/>
      <c r="R839" s="12"/>
      <c r="S839" s="12"/>
      <c r="T839" s="12"/>
      <c r="U839" s="12"/>
    </row>
    <row r="840" spans="16:21" ht="15.75" x14ac:dyDescent="0.25">
      <c r="P840" s="12"/>
      <c r="Q840" s="12"/>
      <c r="R840" s="12"/>
      <c r="S840" s="12"/>
      <c r="T840" s="12"/>
      <c r="U840" s="12"/>
    </row>
    <row r="841" spans="16:21" ht="15.75" x14ac:dyDescent="0.25">
      <c r="P841" s="12"/>
      <c r="Q841" s="12"/>
      <c r="R841" s="12"/>
      <c r="S841" s="12"/>
      <c r="T841" s="12"/>
      <c r="U841" s="12"/>
    </row>
    <row r="842" spans="16:21" ht="15.75" x14ac:dyDescent="0.25">
      <c r="P842" s="12"/>
      <c r="Q842" s="12"/>
      <c r="R842" s="12"/>
      <c r="S842" s="12"/>
      <c r="T842" s="12"/>
      <c r="U842" s="12"/>
    </row>
    <row r="843" spans="16:21" ht="15.75" x14ac:dyDescent="0.25">
      <c r="P843" s="12"/>
      <c r="Q843" s="12"/>
      <c r="R843" s="12"/>
      <c r="S843" s="12"/>
      <c r="T843" s="12"/>
      <c r="U843" s="12"/>
    </row>
    <row r="844" spans="16:21" ht="15.75" x14ac:dyDescent="0.25">
      <c r="P844" s="12"/>
      <c r="Q844" s="12"/>
      <c r="R844" s="12"/>
      <c r="S844" s="12"/>
      <c r="T844" s="12"/>
      <c r="U844" s="12"/>
    </row>
    <row r="845" spans="16:21" ht="15.75" x14ac:dyDescent="0.25">
      <c r="P845" s="12"/>
      <c r="Q845" s="12"/>
      <c r="R845" s="12"/>
      <c r="S845" s="12"/>
      <c r="T845" s="12"/>
      <c r="U845" s="12"/>
    </row>
    <row r="846" spans="16:21" ht="15.75" x14ac:dyDescent="0.25">
      <c r="P846" s="12"/>
      <c r="Q846" s="12"/>
      <c r="R846" s="12"/>
      <c r="S846" s="12"/>
      <c r="T846" s="12"/>
      <c r="U846" s="12"/>
    </row>
    <row r="847" spans="16:21" ht="15.75" x14ac:dyDescent="0.25">
      <c r="P847" s="12"/>
      <c r="Q847" s="12"/>
      <c r="R847" s="12"/>
      <c r="S847" s="12"/>
      <c r="T847" s="12"/>
      <c r="U847" s="12"/>
    </row>
    <row r="848" spans="16:21" ht="15.75" x14ac:dyDescent="0.25">
      <c r="P848" s="12"/>
      <c r="Q848" s="12"/>
      <c r="R848" s="12"/>
      <c r="S848" s="12"/>
      <c r="T848" s="12"/>
      <c r="U848" s="12"/>
    </row>
    <row r="849" spans="16:21" ht="15.75" x14ac:dyDescent="0.25">
      <c r="P849" s="12"/>
      <c r="Q849" s="12"/>
      <c r="R849" s="12"/>
      <c r="S849" s="12"/>
      <c r="T849" s="12"/>
      <c r="U849" s="12"/>
    </row>
    <row r="850" spans="16:21" ht="15.75" x14ac:dyDescent="0.25">
      <c r="P850" s="12"/>
      <c r="Q850" s="12"/>
      <c r="R850" s="12"/>
      <c r="S850" s="12"/>
      <c r="T850" s="12"/>
      <c r="U850" s="12"/>
    </row>
    <row r="851" spans="16:21" ht="15.75" x14ac:dyDescent="0.25">
      <c r="P851" s="12"/>
      <c r="Q851" s="12"/>
      <c r="R851" s="12"/>
      <c r="S851" s="12"/>
      <c r="T851" s="12"/>
      <c r="U851" s="12"/>
    </row>
    <row r="852" spans="16:21" ht="15.75" x14ac:dyDescent="0.25">
      <c r="P852" s="12"/>
      <c r="Q852" s="12"/>
      <c r="R852" s="12"/>
      <c r="S852" s="12"/>
      <c r="T852" s="12"/>
      <c r="U852" s="12"/>
    </row>
    <row r="853" spans="16:21" ht="15.75" x14ac:dyDescent="0.25">
      <c r="P853" s="12"/>
      <c r="Q853" s="12"/>
      <c r="R853" s="12"/>
      <c r="S853" s="12"/>
      <c r="T853" s="12"/>
      <c r="U853" s="12"/>
    </row>
    <row r="854" spans="16:21" ht="15.75" x14ac:dyDescent="0.25">
      <c r="P854" s="12"/>
      <c r="Q854" s="12"/>
      <c r="R854" s="12"/>
      <c r="S854" s="12"/>
      <c r="T854" s="12"/>
      <c r="U854" s="12"/>
    </row>
    <row r="855" spans="16:21" ht="15.75" x14ac:dyDescent="0.25">
      <c r="P855" s="12"/>
      <c r="Q855" s="12"/>
      <c r="R855" s="12"/>
      <c r="S855" s="12"/>
      <c r="T855" s="12"/>
      <c r="U855" s="12"/>
    </row>
    <row r="856" spans="16:21" ht="15.75" x14ac:dyDescent="0.25">
      <c r="P856" s="12"/>
      <c r="Q856" s="12"/>
      <c r="R856" s="12"/>
      <c r="S856" s="12"/>
      <c r="T856" s="12"/>
      <c r="U856" s="12"/>
    </row>
    <row r="857" spans="16:21" ht="15.75" x14ac:dyDescent="0.25">
      <c r="P857" s="12"/>
      <c r="Q857" s="12"/>
      <c r="R857" s="12"/>
      <c r="S857" s="12"/>
      <c r="T857" s="12"/>
      <c r="U857" s="12"/>
    </row>
    <row r="858" spans="16:21" ht="15.75" x14ac:dyDescent="0.25">
      <c r="P858" s="12"/>
      <c r="Q858" s="12"/>
      <c r="R858" s="12"/>
      <c r="S858" s="12"/>
      <c r="T858" s="12"/>
      <c r="U858" s="12"/>
    </row>
    <row r="859" spans="16:21" ht="15.75" x14ac:dyDescent="0.25">
      <c r="P859" s="12"/>
      <c r="Q859" s="12"/>
      <c r="R859" s="12"/>
      <c r="S859" s="12"/>
      <c r="T859" s="12"/>
      <c r="U859" s="12"/>
    </row>
    <row r="860" spans="16:21" ht="15.75" x14ac:dyDescent="0.25">
      <c r="P860" s="12"/>
      <c r="Q860" s="12"/>
      <c r="R860" s="12"/>
      <c r="S860" s="12"/>
      <c r="T860" s="12"/>
      <c r="U860" s="12"/>
    </row>
    <row r="861" spans="16:21" ht="15.75" x14ac:dyDescent="0.25">
      <c r="P861" s="12"/>
      <c r="Q861" s="12"/>
      <c r="R861" s="12"/>
      <c r="S861" s="12"/>
      <c r="T861" s="12"/>
      <c r="U861" s="12"/>
    </row>
    <row r="862" spans="16:21" ht="15.75" x14ac:dyDescent="0.25">
      <c r="P862" s="12"/>
      <c r="Q862" s="12"/>
      <c r="R862" s="12"/>
      <c r="S862" s="12"/>
      <c r="T862" s="12"/>
      <c r="U862" s="12"/>
    </row>
    <row r="863" spans="16:21" ht="15.75" x14ac:dyDescent="0.25">
      <c r="P863" s="12"/>
      <c r="Q863" s="12"/>
      <c r="R863" s="12"/>
      <c r="S863" s="12"/>
      <c r="T863" s="12"/>
      <c r="U863" s="12"/>
    </row>
    <row r="864" spans="16:21" ht="15.75" x14ac:dyDescent="0.25">
      <c r="P864" s="12"/>
      <c r="Q864" s="12"/>
      <c r="R864" s="12"/>
      <c r="S864" s="12"/>
      <c r="T864" s="12"/>
      <c r="U864" s="12"/>
    </row>
    <row r="865" spans="16:21" ht="15.75" x14ac:dyDescent="0.25">
      <c r="P865" s="12"/>
      <c r="Q865" s="12"/>
      <c r="R865" s="12"/>
      <c r="S865" s="12"/>
      <c r="T865" s="12"/>
      <c r="U865" s="12"/>
    </row>
    <row r="866" spans="16:21" ht="15.75" x14ac:dyDescent="0.25">
      <c r="P866" s="12"/>
      <c r="Q866" s="12"/>
      <c r="R866" s="12"/>
      <c r="S866" s="12"/>
      <c r="T866" s="12"/>
      <c r="U866" s="12"/>
    </row>
    <row r="867" spans="16:21" ht="15.75" x14ac:dyDescent="0.25">
      <c r="P867" s="12"/>
      <c r="Q867" s="12"/>
      <c r="R867" s="12"/>
      <c r="S867" s="12"/>
      <c r="T867" s="12"/>
      <c r="U867" s="12"/>
    </row>
    <row r="868" spans="16:21" ht="15.75" x14ac:dyDescent="0.25">
      <c r="P868" s="12"/>
      <c r="Q868" s="12"/>
      <c r="R868" s="12"/>
      <c r="S868" s="12"/>
      <c r="T868" s="12"/>
      <c r="U868" s="12"/>
    </row>
    <row r="869" spans="16:21" ht="15.75" x14ac:dyDescent="0.25">
      <c r="P869" s="12"/>
      <c r="Q869" s="12"/>
      <c r="R869" s="12"/>
      <c r="S869" s="12"/>
      <c r="T869" s="12"/>
      <c r="U869" s="12"/>
    </row>
    <row r="870" spans="16:21" ht="15.75" x14ac:dyDescent="0.25">
      <c r="P870" s="12"/>
      <c r="Q870" s="12"/>
      <c r="R870" s="12"/>
      <c r="S870" s="12"/>
      <c r="T870" s="12"/>
      <c r="U870" s="12"/>
    </row>
    <row r="871" spans="16:21" ht="15.75" x14ac:dyDescent="0.25">
      <c r="P871" s="12"/>
      <c r="Q871" s="12"/>
      <c r="R871" s="12"/>
      <c r="S871" s="12"/>
      <c r="T871" s="12"/>
      <c r="U871" s="12"/>
    </row>
    <row r="872" spans="16:21" ht="15.75" x14ac:dyDescent="0.25">
      <c r="P872" s="12"/>
      <c r="Q872" s="12"/>
      <c r="R872" s="12"/>
      <c r="S872" s="12"/>
      <c r="T872" s="12"/>
      <c r="U872" s="12"/>
    </row>
    <row r="873" spans="16:21" ht="15.75" x14ac:dyDescent="0.25">
      <c r="P873" s="12"/>
      <c r="Q873" s="12"/>
      <c r="R873" s="12"/>
      <c r="S873" s="12"/>
      <c r="T873" s="12"/>
      <c r="U873" s="12"/>
    </row>
    <row r="874" spans="16:21" ht="15.75" x14ac:dyDescent="0.25">
      <c r="P874" s="12"/>
      <c r="Q874" s="12"/>
      <c r="R874" s="12"/>
      <c r="S874" s="12"/>
      <c r="T874" s="12"/>
      <c r="U874" s="12"/>
    </row>
    <row r="875" spans="16:21" ht="15.75" x14ac:dyDescent="0.25">
      <c r="P875" s="12"/>
      <c r="Q875" s="12"/>
      <c r="R875" s="12"/>
      <c r="S875" s="12"/>
      <c r="T875" s="12"/>
      <c r="U875" s="12"/>
    </row>
    <row r="876" spans="16:21" ht="15.75" x14ac:dyDescent="0.25">
      <c r="P876" s="12"/>
      <c r="Q876" s="12"/>
      <c r="R876" s="12"/>
      <c r="S876" s="12"/>
      <c r="T876" s="12"/>
      <c r="U876" s="12"/>
    </row>
    <row r="877" spans="16:21" ht="15.75" x14ac:dyDescent="0.25">
      <c r="P877" s="12"/>
      <c r="Q877" s="12"/>
      <c r="R877" s="12"/>
      <c r="S877" s="12"/>
      <c r="T877" s="12"/>
      <c r="U877" s="12"/>
    </row>
    <row r="878" spans="16:21" ht="15.75" x14ac:dyDescent="0.25">
      <c r="P878" s="12"/>
      <c r="Q878" s="12"/>
      <c r="R878" s="12"/>
      <c r="S878" s="12"/>
      <c r="T878" s="12"/>
      <c r="U878" s="12"/>
    </row>
    <row r="879" spans="16:21" ht="15.75" x14ac:dyDescent="0.25">
      <c r="P879" s="12"/>
      <c r="Q879" s="12"/>
      <c r="R879" s="12"/>
      <c r="S879" s="12"/>
      <c r="T879" s="12"/>
      <c r="U879" s="12"/>
    </row>
    <row r="880" spans="16:21" ht="15.75" x14ac:dyDescent="0.25">
      <c r="P880" s="12"/>
      <c r="Q880" s="12"/>
      <c r="R880" s="12"/>
      <c r="S880" s="12"/>
      <c r="T880" s="12"/>
      <c r="U880" s="12"/>
    </row>
    <row r="881" spans="16:21" ht="15.75" x14ac:dyDescent="0.25">
      <c r="P881" s="12"/>
      <c r="Q881" s="12"/>
      <c r="R881" s="12"/>
      <c r="S881" s="12"/>
      <c r="T881" s="12"/>
      <c r="U881" s="12"/>
    </row>
    <row r="882" spans="16:21" ht="15.75" x14ac:dyDescent="0.25">
      <c r="P882" s="12"/>
      <c r="Q882" s="12"/>
      <c r="R882" s="12"/>
      <c r="S882" s="12"/>
      <c r="T882" s="12"/>
      <c r="U882" s="12"/>
    </row>
    <row r="883" spans="16:21" ht="15.75" x14ac:dyDescent="0.25">
      <c r="P883" s="12"/>
      <c r="Q883" s="12"/>
      <c r="R883" s="12"/>
      <c r="S883" s="12"/>
      <c r="T883" s="12"/>
      <c r="U883" s="12"/>
    </row>
    <row r="884" spans="16:21" ht="15.75" x14ac:dyDescent="0.25">
      <c r="P884" s="12"/>
      <c r="Q884" s="12"/>
      <c r="R884" s="12"/>
      <c r="S884" s="12"/>
      <c r="T884" s="12"/>
      <c r="U884" s="12"/>
    </row>
    <row r="885" spans="16:21" ht="15.75" x14ac:dyDescent="0.25">
      <c r="P885" s="12"/>
      <c r="Q885" s="12"/>
      <c r="R885" s="12"/>
      <c r="S885" s="12"/>
      <c r="T885" s="12"/>
      <c r="U885" s="12"/>
    </row>
    <row r="886" spans="16:21" ht="15.75" x14ac:dyDescent="0.25">
      <c r="P886" s="12"/>
      <c r="Q886" s="12"/>
      <c r="R886" s="12"/>
      <c r="S886" s="12"/>
      <c r="T886" s="12"/>
      <c r="U886" s="12"/>
    </row>
    <row r="887" spans="16:21" ht="15.75" x14ac:dyDescent="0.25">
      <c r="P887" s="12"/>
      <c r="Q887" s="12"/>
      <c r="R887" s="12"/>
      <c r="S887" s="12"/>
      <c r="T887" s="12"/>
      <c r="U887" s="12"/>
    </row>
    <row r="888" spans="16:21" ht="15.75" x14ac:dyDescent="0.25">
      <c r="P888" s="12"/>
      <c r="Q888" s="12"/>
      <c r="R888" s="12"/>
      <c r="S888" s="12"/>
      <c r="T888" s="12"/>
      <c r="U888" s="12"/>
    </row>
    <row r="889" spans="16:21" ht="15.75" x14ac:dyDescent="0.25">
      <c r="P889" s="12"/>
      <c r="Q889" s="12"/>
      <c r="R889" s="12"/>
      <c r="S889" s="12"/>
      <c r="T889" s="12"/>
      <c r="U889" s="12"/>
    </row>
    <row r="890" spans="16:21" ht="15.75" x14ac:dyDescent="0.25">
      <c r="P890" s="12"/>
      <c r="Q890" s="12"/>
      <c r="R890" s="12"/>
      <c r="S890" s="12"/>
      <c r="T890" s="12"/>
      <c r="U890" s="12"/>
    </row>
    <row r="891" spans="16:21" ht="15.75" x14ac:dyDescent="0.25">
      <c r="P891" s="12"/>
      <c r="Q891" s="12"/>
      <c r="R891" s="12"/>
      <c r="S891" s="12"/>
      <c r="T891" s="12"/>
      <c r="U891" s="12"/>
    </row>
    <row r="892" spans="16:21" ht="15.75" x14ac:dyDescent="0.25">
      <c r="P892" s="12"/>
      <c r="Q892" s="12"/>
      <c r="R892" s="12"/>
      <c r="S892" s="12"/>
      <c r="T892" s="12"/>
      <c r="U892" s="12"/>
    </row>
    <row r="893" spans="16:21" ht="15.75" x14ac:dyDescent="0.25">
      <c r="P893" s="12"/>
      <c r="Q893" s="12"/>
      <c r="R893" s="12"/>
      <c r="S893" s="12"/>
      <c r="T893" s="12"/>
      <c r="U893" s="12"/>
    </row>
    <row r="894" spans="16:21" ht="15.75" x14ac:dyDescent="0.25">
      <c r="P894" s="12"/>
      <c r="Q894" s="12"/>
      <c r="R894" s="12"/>
      <c r="S894" s="12"/>
      <c r="T894" s="12"/>
      <c r="U894" s="12"/>
    </row>
    <row r="895" spans="16:21" ht="15.75" x14ac:dyDescent="0.25">
      <c r="P895" s="12"/>
      <c r="Q895" s="12"/>
      <c r="R895" s="12"/>
      <c r="S895" s="12"/>
      <c r="T895" s="12"/>
      <c r="U895" s="12"/>
    </row>
    <row r="896" spans="16:21" ht="15.75" x14ac:dyDescent="0.25">
      <c r="P896" s="12"/>
      <c r="Q896" s="12"/>
      <c r="R896" s="12"/>
      <c r="S896" s="12"/>
      <c r="T896" s="12"/>
      <c r="U896" s="12"/>
    </row>
    <row r="897" spans="16:21" ht="15.75" x14ac:dyDescent="0.25">
      <c r="P897" s="12"/>
      <c r="Q897" s="12"/>
      <c r="R897" s="12"/>
      <c r="S897" s="12"/>
      <c r="T897" s="12"/>
      <c r="U897" s="12"/>
    </row>
    <row r="898" spans="16:21" ht="15.75" x14ac:dyDescent="0.25">
      <c r="P898" s="12"/>
      <c r="Q898" s="12"/>
      <c r="R898" s="12"/>
      <c r="S898" s="12"/>
      <c r="T898" s="12"/>
      <c r="U898" s="12"/>
    </row>
    <row r="899" spans="16:21" ht="15.75" x14ac:dyDescent="0.25">
      <c r="P899" s="12"/>
      <c r="Q899" s="12"/>
      <c r="R899" s="12"/>
      <c r="S899" s="12"/>
      <c r="T899" s="12"/>
      <c r="U899" s="12"/>
    </row>
    <row r="900" spans="16:21" ht="15.75" x14ac:dyDescent="0.25">
      <c r="P900" s="12"/>
      <c r="Q900" s="12"/>
      <c r="R900" s="12"/>
      <c r="S900" s="12"/>
      <c r="T900" s="12"/>
      <c r="U900" s="12"/>
    </row>
    <row r="901" spans="16:21" ht="15.75" x14ac:dyDescent="0.25">
      <c r="P901" s="12"/>
      <c r="Q901" s="12"/>
      <c r="R901" s="12"/>
      <c r="S901" s="12"/>
      <c r="T901" s="12"/>
      <c r="U901" s="12"/>
    </row>
    <row r="902" spans="16:21" ht="15.75" x14ac:dyDescent="0.25">
      <c r="P902" s="12"/>
      <c r="Q902" s="12"/>
      <c r="R902" s="12"/>
      <c r="S902" s="12"/>
      <c r="T902" s="12"/>
      <c r="U902" s="12"/>
    </row>
    <row r="903" spans="16:21" ht="15.75" x14ac:dyDescent="0.25">
      <c r="P903" s="12"/>
      <c r="Q903" s="12"/>
      <c r="R903" s="12"/>
      <c r="S903" s="12"/>
      <c r="T903" s="12"/>
      <c r="U903" s="12"/>
    </row>
    <row r="904" spans="16:21" ht="15.75" x14ac:dyDescent="0.25">
      <c r="P904" s="12"/>
      <c r="Q904" s="12"/>
      <c r="R904" s="12"/>
      <c r="S904" s="12"/>
      <c r="T904" s="12"/>
      <c r="U904" s="12"/>
    </row>
    <row r="905" spans="16:21" ht="15.75" x14ac:dyDescent="0.25">
      <c r="P905" s="12"/>
      <c r="Q905" s="12"/>
      <c r="R905" s="12"/>
      <c r="S905" s="12"/>
      <c r="T905" s="12"/>
      <c r="U905" s="12"/>
    </row>
    <row r="906" spans="16:21" ht="15.75" x14ac:dyDescent="0.25">
      <c r="P906" s="12"/>
      <c r="Q906" s="12"/>
      <c r="R906" s="12"/>
      <c r="S906" s="12"/>
      <c r="T906" s="12"/>
      <c r="U906" s="12"/>
    </row>
    <row r="907" spans="16:21" ht="15.75" x14ac:dyDescent="0.25">
      <c r="P907" s="12"/>
      <c r="Q907" s="12"/>
      <c r="R907" s="12"/>
      <c r="S907" s="12"/>
      <c r="T907" s="12"/>
      <c r="U907" s="12"/>
    </row>
    <row r="908" spans="16:21" ht="15.75" x14ac:dyDescent="0.25">
      <c r="P908" s="12"/>
      <c r="Q908" s="12"/>
      <c r="R908" s="12"/>
      <c r="S908" s="12"/>
      <c r="T908" s="12"/>
      <c r="U908" s="12"/>
    </row>
    <row r="909" spans="16:21" ht="15.75" x14ac:dyDescent="0.25">
      <c r="P909" s="12"/>
      <c r="Q909" s="12"/>
      <c r="R909" s="12"/>
      <c r="S909" s="12"/>
      <c r="T909" s="12"/>
      <c r="U909" s="12"/>
    </row>
    <row r="910" spans="16:21" ht="15.75" x14ac:dyDescent="0.25">
      <c r="P910" s="12"/>
      <c r="Q910" s="12"/>
      <c r="R910" s="12"/>
      <c r="S910" s="12"/>
      <c r="T910" s="12"/>
      <c r="U910" s="12"/>
    </row>
    <row r="911" spans="16:21" ht="15.75" x14ac:dyDescent="0.25">
      <c r="P911" s="12"/>
      <c r="Q911" s="12"/>
      <c r="R911" s="12"/>
      <c r="S911" s="12"/>
      <c r="T911" s="12"/>
      <c r="U911" s="12"/>
    </row>
    <row r="912" spans="16:21" ht="15.75" x14ac:dyDescent="0.25">
      <c r="P912" s="12"/>
      <c r="Q912" s="12"/>
      <c r="R912" s="12"/>
      <c r="S912" s="12"/>
      <c r="T912" s="12"/>
      <c r="U912" s="12"/>
    </row>
    <row r="913" spans="16:21" ht="15.75" x14ac:dyDescent="0.25">
      <c r="P913" s="12"/>
      <c r="Q913" s="12"/>
      <c r="R913" s="12"/>
      <c r="S913" s="12"/>
      <c r="T913" s="12"/>
      <c r="U913" s="12"/>
    </row>
    <row r="914" spans="16:21" ht="15.75" x14ac:dyDescent="0.25">
      <c r="P914" s="12"/>
      <c r="Q914" s="12"/>
      <c r="R914" s="12"/>
      <c r="S914" s="12"/>
      <c r="T914" s="12"/>
      <c r="U914" s="12"/>
    </row>
    <row r="915" spans="16:21" ht="15.75" x14ac:dyDescent="0.25">
      <c r="P915" s="12"/>
      <c r="Q915" s="12"/>
      <c r="R915" s="12"/>
      <c r="S915" s="12"/>
      <c r="T915" s="12"/>
      <c r="U915" s="12"/>
    </row>
    <row r="916" spans="16:21" ht="15.75" x14ac:dyDescent="0.25">
      <c r="P916" s="12"/>
      <c r="Q916" s="12"/>
      <c r="R916" s="12"/>
      <c r="S916" s="12"/>
      <c r="T916" s="12"/>
      <c r="U916" s="12"/>
    </row>
    <row r="917" spans="16:21" ht="15.75" x14ac:dyDescent="0.25">
      <c r="P917" s="12"/>
      <c r="Q917" s="12"/>
      <c r="R917" s="12"/>
      <c r="S917" s="12"/>
      <c r="T917" s="12"/>
      <c r="U917" s="12"/>
    </row>
    <row r="918" spans="16:21" ht="15.75" x14ac:dyDescent="0.25">
      <c r="P918" s="12"/>
      <c r="Q918" s="12"/>
      <c r="R918" s="12"/>
      <c r="S918" s="12"/>
      <c r="T918" s="12"/>
      <c r="U918" s="12"/>
    </row>
    <row r="919" spans="16:21" ht="15.75" x14ac:dyDescent="0.25">
      <c r="P919" s="12"/>
      <c r="Q919" s="12"/>
      <c r="R919" s="12"/>
      <c r="S919" s="12"/>
      <c r="T919" s="12"/>
      <c r="U919" s="12"/>
    </row>
    <row r="920" spans="16:21" ht="15.75" x14ac:dyDescent="0.25">
      <c r="P920" s="12"/>
      <c r="Q920" s="12"/>
      <c r="R920" s="12"/>
      <c r="S920" s="12"/>
      <c r="T920" s="12"/>
      <c r="U920" s="12"/>
    </row>
    <row r="921" spans="16:21" ht="15.75" x14ac:dyDescent="0.25">
      <c r="P921" s="12"/>
      <c r="Q921" s="12"/>
      <c r="R921" s="12"/>
      <c r="S921" s="12"/>
      <c r="T921" s="12"/>
      <c r="U921" s="12"/>
    </row>
    <row r="922" spans="16:21" ht="15.75" x14ac:dyDescent="0.25">
      <c r="P922" s="12"/>
      <c r="Q922" s="12"/>
      <c r="R922" s="12"/>
      <c r="S922" s="12"/>
      <c r="T922" s="12"/>
      <c r="U922" s="12"/>
    </row>
    <row r="923" spans="16:21" ht="15.75" x14ac:dyDescent="0.25">
      <c r="P923" s="12"/>
      <c r="Q923" s="12"/>
      <c r="R923" s="12"/>
      <c r="S923" s="12"/>
      <c r="T923" s="12"/>
      <c r="U923" s="12"/>
    </row>
    <row r="924" spans="16:21" ht="15.75" x14ac:dyDescent="0.25">
      <c r="P924" s="12"/>
      <c r="Q924" s="12"/>
      <c r="R924" s="12"/>
      <c r="S924" s="12"/>
      <c r="T924" s="12"/>
      <c r="U924" s="12"/>
    </row>
    <row r="925" spans="16:21" ht="15.75" x14ac:dyDescent="0.25">
      <c r="P925" s="12"/>
      <c r="Q925" s="12"/>
      <c r="R925" s="12"/>
      <c r="S925" s="12"/>
      <c r="T925" s="12"/>
      <c r="U925" s="12"/>
    </row>
    <row r="926" spans="16:21" ht="15.75" x14ac:dyDescent="0.25">
      <c r="P926" s="12"/>
      <c r="Q926" s="12"/>
      <c r="R926" s="12"/>
      <c r="S926" s="12"/>
      <c r="T926" s="12"/>
      <c r="U926" s="12"/>
    </row>
    <row r="927" spans="16:21" ht="15.75" x14ac:dyDescent="0.25">
      <c r="P927" s="12"/>
      <c r="Q927" s="12"/>
      <c r="R927" s="12"/>
      <c r="S927" s="12"/>
      <c r="T927" s="12"/>
      <c r="U927" s="12"/>
    </row>
    <row r="928" spans="16:21" ht="15.75" x14ac:dyDescent="0.25">
      <c r="P928" s="12"/>
      <c r="Q928" s="12"/>
      <c r="R928" s="12"/>
      <c r="S928" s="12"/>
      <c r="T928" s="12"/>
      <c r="U928" s="12"/>
    </row>
    <row r="929" spans="16:21" ht="15.75" x14ac:dyDescent="0.25">
      <c r="P929" s="12"/>
      <c r="Q929" s="12"/>
      <c r="R929" s="12"/>
      <c r="S929" s="12"/>
      <c r="T929" s="12"/>
      <c r="U929" s="12"/>
    </row>
    <row r="930" spans="16:21" ht="15.75" x14ac:dyDescent="0.25">
      <c r="P930" s="12"/>
      <c r="Q930" s="12"/>
      <c r="R930" s="12"/>
      <c r="S930" s="12"/>
      <c r="T930" s="12"/>
      <c r="U930" s="12"/>
    </row>
    <row r="931" spans="16:21" ht="15.75" x14ac:dyDescent="0.25">
      <c r="P931" s="12"/>
      <c r="Q931" s="12"/>
      <c r="R931" s="12"/>
      <c r="S931" s="12"/>
      <c r="T931" s="12"/>
      <c r="U931" s="12"/>
    </row>
    <row r="932" spans="16:21" ht="15.75" x14ac:dyDescent="0.25">
      <c r="P932" s="12"/>
      <c r="Q932" s="12"/>
      <c r="R932" s="12"/>
      <c r="S932" s="12"/>
      <c r="T932" s="12"/>
      <c r="U932" s="12"/>
    </row>
    <row r="933" spans="16:21" ht="15.75" x14ac:dyDescent="0.25">
      <c r="P933" s="12"/>
      <c r="Q933" s="12"/>
      <c r="R933" s="12"/>
      <c r="S933" s="12"/>
      <c r="T933" s="12"/>
      <c r="U933" s="12"/>
    </row>
    <row r="934" spans="16:21" ht="15.75" x14ac:dyDescent="0.25">
      <c r="P934" s="12"/>
      <c r="Q934" s="12"/>
      <c r="R934" s="12"/>
      <c r="S934" s="12"/>
      <c r="T934" s="12"/>
      <c r="U934" s="12"/>
    </row>
    <row r="935" spans="16:21" ht="15.75" x14ac:dyDescent="0.25">
      <c r="P935" s="12"/>
      <c r="Q935" s="12"/>
      <c r="R935" s="12"/>
      <c r="S935" s="12"/>
      <c r="T935" s="12"/>
      <c r="U935" s="12"/>
    </row>
    <row r="936" spans="16:21" ht="15.75" x14ac:dyDescent="0.25">
      <c r="P936" s="12"/>
      <c r="Q936" s="12"/>
      <c r="R936" s="12"/>
      <c r="S936" s="12"/>
      <c r="T936" s="12"/>
      <c r="U936" s="12"/>
    </row>
    <row r="937" spans="16:21" ht="15.75" x14ac:dyDescent="0.25">
      <c r="P937" s="12"/>
      <c r="Q937" s="12"/>
      <c r="R937" s="12"/>
      <c r="S937" s="12"/>
      <c r="T937" s="12"/>
      <c r="U937" s="12"/>
    </row>
    <row r="938" spans="16:21" ht="15.75" x14ac:dyDescent="0.25">
      <c r="P938" s="12"/>
      <c r="Q938" s="12"/>
      <c r="R938" s="12"/>
      <c r="S938" s="12"/>
      <c r="T938" s="12"/>
      <c r="U938" s="12"/>
    </row>
    <row r="939" spans="16:21" ht="15.75" x14ac:dyDescent="0.25">
      <c r="P939" s="12"/>
      <c r="Q939" s="12"/>
      <c r="R939" s="12"/>
      <c r="S939" s="12"/>
      <c r="T939" s="12"/>
      <c r="U939" s="12"/>
    </row>
    <row r="940" spans="16:21" ht="15.75" x14ac:dyDescent="0.25">
      <c r="P940" s="12"/>
      <c r="Q940" s="12"/>
      <c r="R940" s="12"/>
      <c r="S940" s="12"/>
      <c r="T940" s="12"/>
      <c r="U940" s="12"/>
    </row>
    <row r="941" spans="16:21" ht="15.75" x14ac:dyDescent="0.25">
      <c r="P941" s="12"/>
      <c r="Q941" s="12"/>
      <c r="R941" s="12"/>
      <c r="S941" s="12"/>
      <c r="T941" s="12"/>
      <c r="U941" s="12"/>
    </row>
    <row r="942" spans="16:21" ht="15.75" x14ac:dyDescent="0.25">
      <c r="P942" s="12"/>
      <c r="Q942" s="12"/>
      <c r="R942" s="12"/>
      <c r="S942" s="12"/>
      <c r="T942" s="12"/>
      <c r="U942" s="12"/>
    </row>
    <row r="943" spans="16:21" ht="15.75" x14ac:dyDescent="0.25">
      <c r="P943" s="12"/>
      <c r="Q943" s="12"/>
      <c r="R943" s="12"/>
      <c r="S943" s="12"/>
      <c r="T943" s="12"/>
      <c r="U943" s="12"/>
    </row>
    <row r="944" spans="16:21" ht="15.75" x14ac:dyDescent="0.25">
      <c r="P944" s="12"/>
      <c r="Q944" s="12"/>
      <c r="R944" s="12"/>
      <c r="S944" s="12"/>
      <c r="T944" s="12"/>
      <c r="U944" s="12"/>
    </row>
    <row r="945" spans="16:21" ht="15.75" x14ac:dyDescent="0.25">
      <c r="P945" s="12"/>
      <c r="Q945" s="12"/>
      <c r="R945" s="12"/>
      <c r="S945" s="12"/>
      <c r="T945" s="12"/>
      <c r="U945" s="12"/>
    </row>
    <row r="946" spans="16:21" ht="15.75" x14ac:dyDescent="0.25">
      <c r="P946" s="12"/>
      <c r="Q946" s="12"/>
      <c r="R946" s="12"/>
      <c r="S946" s="12"/>
      <c r="T946" s="12"/>
      <c r="U946" s="12"/>
    </row>
    <row r="947" spans="16:21" ht="15.75" x14ac:dyDescent="0.25">
      <c r="P947" s="12"/>
      <c r="Q947" s="12"/>
      <c r="R947" s="12"/>
      <c r="S947" s="12"/>
      <c r="T947" s="12"/>
      <c r="U947" s="12"/>
    </row>
    <row r="948" spans="16:21" ht="15.75" x14ac:dyDescent="0.25">
      <c r="P948" s="12"/>
      <c r="Q948" s="12"/>
      <c r="R948" s="12"/>
      <c r="S948" s="12"/>
      <c r="T948" s="12"/>
      <c r="U948" s="12"/>
    </row>
    <row r="949" spans="16:21" ht="15.75" x14ac:dyDescent="0.25">
      <c r="P949" s="12"/>
      <c r="Q949" s="12"/>
      <c r="R949" s="12"/>
      <c r="S949" s="12"/>
      <c r="T949" s="12"/>
      <c r="U949" s="12"/>
    </row>
    <row r="950" spans="16:21" ht="15.75" x14ac:dyDescent="0.25">
      <c r="P950" s="12"/>
      <c r="Q950" s="12"/>
      <c r="R950" s="12"/>
      <c r="S950" s="12"/>
      <c r="T950" s="12"/>
      <c r="U950" s="12"/>
    </row>
    <row r="951" spans="16:21" ht="15.75" x14ac:dyDescent="0.25">
      <c r="P951" s="12"/>
      <c r="Q951" s="12"/>
      <c r="R951" s="12"/>
      <c r="S951" s="12"/>
      <c r="T951" s="12"/>
      <c r="U951" s="12"/>
    </row>
    <row r="952" spans="16:21" ht="15.75" x14ac:dyDescent="0.25">
      <c r="P952" s="12"/>
      <c r="Q952" s="12"/>
      <c r="R952" s="12"/>
      <c r="S952" s="12"/>
      <c r="T952" s="12"/>
      <c r="U952" s="12"/>
    </row>
    <row r="953" spans="16:21" ht="15.75" x14ac:dyDescent="0.25">
      <c r="P953" s="12"/>
      <c r="Q953" s="12"/>
      <c r="R953" s="12"/>
      <c r="S953" s="12"/>
      <c r="T953" s="12"/>
      <c r="U953" s="12"/>
    </row>
    <row r="954" spans="16:21" ht="15.75" x14ac:dyDescent="0.25">
      <c r="P954" s="12"/>
      <c r="Q954" s="12"/>
      <c r="R954" s="12"/>
      <c r="S954" s="12"/>
      <c r="T954" s="12"/>
      <c r="U954" s="12"/>
    </row>
    <row r="955" spans="16:21" ht="15.75" x14ac:dyDescent="0.25">
      <c r="P955" s="12"/>
      <c r="Q955" s="12"/>
      <c r="R955" s="12"/>
      <c r="S955" s="12"/>
      <c r="T955" s="12"/>
      <c r="U955" s="12"/>
    </row>
    <row r="956" spans="16:21" ht="15.75" x14ac:dyDescent="0.25">
      <c r="P956" s="12"/>
      <c r="Q956" s="12"/>
      <c r="R956" s="12"/>
      <c r="S956" s="12"/>
      <c r="T956" s="12"/>
      <c r="U956" s="12"/>
    </row>
    <row r="957" spans="16:21" ht="15.75" x14ac:dyDescent="0.25">
      <c r="P957" s="12"/>
      <c r="Q957" s="12"/>
      <c r="R957" s="12"/>
      <c r="S957" s="12"/>
      <c r="T957" s="12"/>
      <c r="U957" s="12"/>
    </row>
    <row r="958" spans="16:21" ht="15.75" x14ac:dyDescent="0.25">
      <c r="P958" s="12"/>
      <c r="Q958" s="12"/>
      <c r="R958" s="12"/>
      <c r="S958" s="12"/>
      <c r="T958" s="12"/>
      <c r="U958" s="12"/>
    </row>
    <row r="959" spans="16:21" ht="15.75" x14ac:dyDescent="0.25">
      <c r="P959" s="12"/>
      <c r="Q959" s="12"/>
      <c r="R959" s="12"/>
      <c r="S959" s="12"/>
      <c r="T959" s="12"/>
      <c r="U959" s="12"/>
    </row>
    <row r="960" spans="16:21" ht="15.75" x14ac:dyDescent="0.25">
      <c r="P960" s="12"/>
      <c r="Q960" s="12"/>
      <c r="R960" s="12"/>
      <c r="S960" s="12"/>
      <c r="T960" s="12"/>
      <c r="U960" s="12"/>
    </row>
    <row r="961" spans="16:21" ht="15.75" x14ac:dyDescent="0.25">
      <c r="P961" s="12"/>
      <c r="Q961" s="12"/>
      <c r="R961" s="12"/>
      <c r="S961" s="12"/>
      <c r="T961" s="12"/>
      <c r="U961" s="12"/>
    </row>
    <row r="962" spans="16:21" ht="15.75" x14ac:dyDescent="0.25">
      <c r="P962" s="12"/>
      <c r="Q962" s="12"/>
      <c r="R962" s="12"/>
      <c r="S962" s="12"/>
      <c r="T962" s="12"/>
      <c r="U962" s="12"/>
    </row>
    <row r="963" spans="16:21" ht="15.75" x14ac:dyDescent="0.25">
      <c r="P963" s="12"/>
      <c r="Q963" s="12"/>
      <c r="R963" s="12"/>
      <c r="S963" s="12"/>
      <c r="T963" s="12"/>
      <c r="U963" s="12"/>
    </row>
    <row r="964" spans="16:21" ht="15.75" x14ac:dyDescent="0.25">
      <c r="P964" s="12"/>
      <c r="Q964" s="12"/>
      <c r="R964" s="12"/>
      <c r="S964" s="12"/>
      <c r="T964" s="12"/>
      <c r="U964" s="12"/>
    </row>
    <row r="965" spans="16:21" ht="15.75" x14ac:dyDescent="0.25">
      <c r="P965" s="12"/>
      <c r="Q965" s="12"/>
      <c r="R965" s="12"/>
      <c r="S965" s="12"/>
      <c r="T965" s="12"/>
      <c r="U965" s="12"/>
    </row>
    <row r="966" spans="16:21" ht="15.75" x14ac:dyDescent="0.25">
      <c r="P966" s="12"/>
      <c r="Q966" s="12"/>
      <c r="R966" s="12"/>
      <c r="S966" s="12"/>
      <c r="T966" s="12"/>
      <c r="U966" s="12"/>
    </row>
    <row r="967" spans="16:21" ht="15.75" x14ac:dyDescent="0.25">
      <c r="P967" s="12"/>
      <c r="Q967" s="12"/>
      <c r="R967" s="12"/>
      <c r="S967" s="12"/>
      <c r="T967" s="12"/>
      <c r="U967" s="12"/>
    </row>
    <row r="968" spans="16:21" ht="15.75" x14ac:dyDescent="0.25">
      <c r="P968" s="12"/>
      <c r="Q968" s="12"/>
      <c r="R968" s="12"/>
      <c r="S968" s="12"/>
      <c r="T968" s="12"/>
      <c r="U968" s="12"/>
    </row>
    <row r="969" spans="16:21" ht="15.75" x14ac:dyDescent="0.25">
      <c r="P969" s="12"/>
      <c r="Q969" s="12"/>
      <c r="R969" s="12"/>
      <c r="S969" s="12"/>
      <c r="T969" s="12"/>
      <c r="U969" s="12"/>
    </row>
    <row r="970" spans="16:21" ht="15.75" x14ac:dyDescent="0.25">
      <c r="P970" s="12"/>
      <c r="Q970" s="12"/>
      <c r="R970" s="12"/>
      <c r="S970" s="12"/>
      <c r="T970" s="12"/>
      <c r="U970" s="12"/>
    </row>
    <row r="971" spans="16:21" ht="15.75" x14ac:dyDescent="0.25">
      <c r="P971" s="12"/>
      <c r="Q971" s="12"/>
      <c r="R971" s="12"/>
      <c r="S971" s="12"/>
      <c r="T971" s="12"/>
      <c r="U971" s="12"/>
    </row>
    <row r="972" spans="16:21" ht="15.75" x14ac:dyDescent="0.25">
      <c r="P972" s="12"/>
      <c r="Q972" s="12"/>
      <c r="R972" s="12"/>
      <c r="S972" s="12"/>
      <c r="T972" s="12"/>
      <c r="U972" s="12"/>
    </row>
    <row r="973" spans="16:21" ht="15.75" x14ac:dyDescent="0.25">
      <c r="P973" s="12"/>
      <c r="Q973" s="12"/>
      <c r="R973" s="12"/>
      <c r="S973" s="12"/>
      <c r="T973" s="12"/>
      <c r="U973" s="12"/>
    </row>
    <row r="974" spans="16:21" ht="15.75" x14ac:dyDescent="0.25">
      <c r="P974" s="12"/>
      <c r="Q974" s="12"/>
      <c r="R974" s="12"/>
      <c r="S974" s="12"/>
      <c r="T974" s="12"/>
      <c r="U974" s="12"/>
    </row>
    <row r="975" spans="16:21" ht="15.75" x14ac:dyDescent="0.25">
      <c r="P975" s="12"/>
      <c r="Q975" s="12"/>
      <c r="R975" s="12"/>
      <c r="S975" s="12"/>
      <c r="T975" s="12"/>
      <c r="U975" s="12"/>
    </row>
    <row r="976" spans="16:21" ht="15.75" x14ac:dyDescent="0.25">
      <c r="P976" s="12"/>
      <c r="Q976" s="12"/>
      <c r="R976" s="12"/>
      <c r="S976" s="12"/>
      <c r="T976" s="12"/>
      <c r="U976" s="12"/>
    </row>
    <row r="977" spans="16:21" ht="15.75" x14ac:dyDescent="0.25">
      <c r="P977" s="12"/>
      <c r="Q977" s="12"/>
      <c r="R977" s="12"/>
      <c r="S977" s="12"/>
      <c r="T977" s="12"/>
      <c r="U977" s="12"/>
    </row>
    <row r="978" spans="16:21" ht="15.75" x14ac:dyDescent="0.25">
      <c r="P978" s="12"/>
      <c r="Q978" s="12"/>
      <c r="R978" s="12"/>
      <c r="S978" s="12"/>
      <c r="T978" s="12"/>
      <c r="U978" s="12"/>
    </row>
    <row r="979" spans="16:21" ht="15.75" x14ac:dyDescent="0.25">
      <c r="P979" s="12"/>
      <c r="Q979" s="12"/>
      <c r="R979" s="12"/>
      <c r="S979" s="12"/>
      <c r="T979" s="12"/>
      <c r="U979" s="12"/>
    </row>
    <row r="980" spans="16:21" ht="15.75" x14ac:dyDescent="0.25">
      <c r="P980" s="12"/>
      <c r="Q980" s="12"/>
      <c r="R980" s="12"/>
      <c r="S980" s="12"/>
      <c r="T980" s="12"/>
      <c r="U980" s="12"/>
    </row>
    <row r="981" spans="16:21" ht="15.75" x14ac:dyDescent="0.25">
      <c r="P981" s="12"/>
      <c r="Q981" s="12"/>
      <c r="R981" s="12"/>
      <c r="S981" s="12"/>
      <c r="T981" s="12"/>
      <c r="U981" s="12"/>
    </row>
    <row r="982" spans="16:21" ht="15.75" x14ac:dyDescent="0.25">
      <c r="P982" s="12"/>
      <c r="Q982" s="12"/>
      <c r="R982" s="12"/>
      <c r="S982" s="12"/>
      <c r="T982" s="12"/>
      <c r="U982" s="12"/>
    </row>
    <row r="983" spans="16:21" ht="15.75" x14ac:dyDescent="0.25">
      <c r="P983" s="12"/>
      <c r="Q983" s="12"/>
      <c r="R983" s="12"/>
      <c r="S983" s="12"/>
      <c r="T983" s="12"/>
      <c r="U983" s="12"/>
    </row>
    <row r="984" spans="16:21" ht="15.75" x14ac:dyDescent="0.25">
      <c r="P984" s="12"/>
      <c r="Q984" s="12"/>
      <c r="R984" s="12"/>
      <c r="S984" s="12"/>
      <c r="T984" s="12"/>
      <c r="U984" s="12"/>
    </row>
    <row r="985" spans="16:21" ht="15.75" x14ac:dyDescent="0.25">
      <c r="P985" s="12"/>
      <c r="Q985" s="12"/>
      <c r="R985" s="12"/>
      <c r="S985" s="12"/>
      <c r="T985" s="12"/>
      <c r="U985" s="12"/>
    </row>
    <row r="986" spans="16:21" ht="15.75" x14ac:dyDescent="0.25">
      <c r="P986" s="12"/>
      <c r="Q986" s="12"/>
      <c r="R986" s="12"/>
      <c r="S986" s="12"/>
      <c r="T986" s="12"/>
      <c r="U986" s="12"/>
    </row>
    <row r="987" spans="16:21" ht="15.75" x14ac:dyDescent="0.25">
      <c r="P987" s="12"/>
      <c r="Q987" s="12"/>
      <c r="R987" s="12"/>
      <c r="S987" s="12"/>
      <c r="T987" s="12"/>
      <c r="U987" s="12"/>
    </row>
    <row r="988" spans="16:21" ht="15.75" x14ac:dyDescent="0.25">
      <c r="P988" s="12"/>
      <c r="Q988" s="12"/>
      <c r="R988" s="12"/>
      <c r="S988" s="12"/>
      <c r="T988" s="12"/>
      <c r="U988" s="12"/>
    </row>
    <row r="989" spans="16:21" ht="15.75" x14ac:dyDescent="0.25">
      <c r="P989" s="12"/>
      <c r="Q989" s="12"/>
      <c r="R989" s="12"/>
      <c r="S989" s="12"/>
      <c r="T989" s="12"/>
      <c r="U989" s="12"/>
    </row>
    <row r="990" spans="16:21" ht="15.75" x14ac:dyDescent="0.25">
      <c r="P990" s="12"/>
      <c r="Q990" s="12"/>
      <c r="R990" s="12"/>
      <c r="S990" s="12"/>
      <c r="T990" s="12"/>
      <c r="U990" s="12"/>
    </row>
    <row r="991" spans="16:21" ht="15.75" x14ac:dyDescent="0.25">
      <c r="P991" s="12"/>
      <c r="Q991" s="12"/>
      <c r="R991" s="12"/>
      <c r="S991" s="12"/>
      <c r="T991" s="12"/>
      <c r="U991" s="12"/>
    </row>
    <row r="992" spans="16:21" ht="15.75" x14ac:dyDescent="0.25">
      <c r="P992" s="12"/>
      <c r="Q992" s="12"/>
      <c r="R992" s="12"/>
      <c r="S992" s="12"/>
      <c r="T992" s="12"/>
      <c r="U992" s="12"/>
    </row>
  </sheetData>
  <sheetProtection algorithmName="SHA-512" hashValue="mfBB3CbpK7ZgoCTx8RQPwNlF4QVyKSg4eSroO7fLsVWoQ9UnSb0L3Qa6b0RGvbc7V62oyE6ptG1WrqMw8kpVJA==" saltValue="21ssqZLx/yCX0hL/9kCIYw==" spinCount="100000" sheet="1" objects="1" scenarios="1"/>
  <mergeCells count="16">
    <mergeCell ref="C78:L78"/>
    <mergeCell ref="C79:L79"/>
    <mergeCell ref="G82:H82"/>
    <mergeCell ref="I82:J82"/>
    <mergeCell ref="G83:H83"/>
    <mergeCell ref="I83:J83"/>
    <mergeCell ref="A72:J72"/>
    <mergeCell ref="A73:J73"/>
    <mergeCell ref="B1:J1"/>
    <mergeCell ref="L10:O10"/>
    <mergeCell ref="L16:O16"/>
    <mergeCell ref="E6:G6"/>
    <mergeCell ref="E7:G7"/>
    <mergeCell ref="H6:J6"/>
    <mergeCell ref="H7:J7"/>
    <mergeCell ref="A7:C7"/>
  </mergeCells>
  <phoneticPr fontId="43" type="noConversion"/>
  <pageMargins left="0.55118110236220474" right="0.43307086614173229" top="0.74803149606299213" bottom="0.74803149606299213" header="0.31496062992125984" footer="0.31496062992125984"/>
  <pageSetup paperSize="9" scale="60" orientation="portrait" horizontalDpi="300" verticalDpi="300" r:id="rId1"/>
  <headerFooter>
    <oddHeader xml:space="preserve">&amp;C&amp;12ALBANK LTD 31 ARALIK 2020 KARŞILAŞTIRMALI BİLANÇOSU
</oddHeader>
    <oddFooter>&amp;C6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8"/>
  <sheetViews>
    <sheetView tabSelected="1" view="pageBreakPreview" zoomScaleNormal="180" zoomScaleSheetLayoutView="100" zoomScalePageLayoutView="180" workbookViewId="0">
      <selection activeCell="D14" sqref="D14:F14"/>
    </sheetView>
  </sheetViews>
  <sheetFormatPr defaultColWidth="9" defaultRowHeight="12.75" x14ac:dyDescent="0.2"/>
  <cols>
    <col min="1" max="1" width="2.140625" customWidth="1"/>
    <col min="2" max="2" width="3.7109375" customWidth="1"/>
    <col min="3" max="3" width="8.140625" customWidth="1"/>
    <col min="6" max="6" width="46.42578125" customWidth="1"/>
    <col min="8" max="8" width="23.42578125" customWidth="1"/>
    <col min="9" max="9" width="21.85546875" customWidth="1"/>
    <col min="10" max="10" width="11.85546875" customWidth="1"/>
    <col min="12" max="12" width="16.140625" bestFit="1" customWidth="1"/>
    <col min="14" max="14" width="38.85546875" bestFit="1" customWidth="1"/>
    <col min="15" max="15" width="18.140625" bestFit="1" customWidth="1"/>
    <col min="17" max="17" width="19.5703125" bestFit="1" customWidth="1"/>
  </cols>
  <sheetData>
    <row r="1" spans="1:18" ht="20.25" customHeight="1" thickTop="1" thickBot="1" x14ac:dyDescent="0.35">
      <c r="A1" s="1"/>
      <c r="B1" s="347" t="s">
        <v>4</v>
      </c>
      <c r="C1" s="348"/>
      <c r="D1" s="348"/>
      <c r="E1" s="348"/>
      <c r="F1" s="348"/>
      <c r="G1" s="348"/>
      <c r="H1" s="348"/>
      <c r="I1" s="348"/>
      <c r="J1" s="349"/>
      <c r="M1" s="12"/>
      <c r="N1" s="12"/>
      <c r="O1" s="12"/>
      <c r="P1" s="12"/>
      <c r="Q1" s="12"/>
      <c r="R1" s="12"/>
    </row>
    <row r="2" spans="1:18" ht="20.25" customHeight="1" thickTop="1" x14ac:dyDescent="0.3">
      <c r="A2" s="1"/>
      <c r="B2" s="360"/>
      <c r="C2" s="323"/>
      <c r="D2" s="323"/>
      <c r="E2" s="361" t="s">
        <v>239</v>
      </c>
      <c r="F2" s="323"/>
      <c r="G2" s="323"/>
      <c r="H2" s="323"/>
      <c r="I2" s="323"/>
      <c r="J2" s="324"/>
      <c r="M2" s="12"/>
      <c r="N2" s="12"/>
      <c r="O2" s="12"/>
      <c r="P2" s="12"/>
      <c r="Q2" s="12"/>
      <c r="R2" s="12"/>
    </row>
    <row r="3" spans="1:18" ht="20.25" customHeight="1" x14ac:dyDescent="0.3">
      <c r="A3" s="1"/>
      <c r="B3" s="360"/>
      <c r="C3" s="323"/>
      <c r="D3" s="323"/>
      <c r="E3" s="361" t="s">
        <v>242</v>
      </c>
      <c r="F3" s="323"/>
      <c r="G3" s="323"/>
      <c r="H3" s="323"/>
      <c r="I3" s="323"/>
      <c r="J3" s="324"/>
      <c r="M3" s="12"/>
      <c r="N3" s="12"/>
      <c r="O3" s="12"/>
      <c r="P3" s="12"/>
      <c r="Q3" s="12"/>
      <c r="R3" s="12"/>
    </row>
    <row r="4" spans="1:18" ht="20.25" customHeight="1" thickBot="1" x14ac:dyDescent="0.35">
      <c r="A4" s="1"/>
      <c r="B4" s="360"/>
      <c r="C4" s="323"/>
      <c r="D4" s="323"/>
      <c r="E4" s="361" t="s">
        <v>241</v>
      </c>
      <c r="F4" s="323"/>
      <c r="G4" s="323"/>
      <c r="H4" s="323"/>
      <c r="I4" s="323"/>
      <c r="J4" s="324"/>
      <c r="M4" s="12"/>
      <c r="N4" s="12"/>
      <c r="O4" s="12"/>
      <c r="P4" s="12"/>
      <c r="Q4" s="12"/>
      <c r="R4" s="12"/>
    </row>
    <row r="5" spans="1:18" ht="16.5" thickTop="1" x14ac:dyDescent="0.25">
      <c r="A5" s="1"/>
      <c r="B5" s="48"/>
      <c r="C5" s="2"/>
      <c r="D5" s="2"/>
      <c r="E5" s="2"/>
      <c r="F5" s="2"/>
      <c r="G5" s="289"/>
      <c r="H5" s="290" t="s">
        <v>5</v>
      </c>
      <c r="I5" s="291" t="s">
        <v>6</v>
      </c>
      <c r="J5" s="265"/>
      <c r="M5" s="12"/>
      <c r="N5" s="12"/>
      <c r="O5" s="13"/>
      <c r="P5" s="12"/>
      <c r="Q5" s="13"/>
      <c r="R5" s="12"/>
    </row>
    <row r="6" spans="1:18" ht="18.75" x14ac:dyDescent="0.3">
      <c r="A6" s="1"/>
      <c r="B6" s="48"/>
      <c r="C6" s="261"/>
      <c r="D6" s="3"/>
      <c r="E6" s="2"/>
      <c r="F6" s="2"/>
      <c r="G6" s="292" t="s">
        <v>168</v>
      </c>
      <c r="H6" s="273" t="s">
        <v>230</v>
      </c>
      <c r="I6" s="293" t="s">
        <v>228</v>
      </c>
      <c r="J6" s="265"/>
      <c r="M6" s="12"/>
      <c r="N6" s="12"/>
      <c r="O6" s="13"/>
      <c r="P6" s="12"/>
      <c r="Q6" s="13"/>
      <c r="R6" s="12"/>
    </row>
    <row r="7" spans="1:18" ht="5.25" customHeight="1" x14ac:dyDescent="0.25">
      <c r="A7" s="1"/>
      <c r="B7" s="48"/>
      <c r="C7" s="2"/>
      <c r="D7" s="2"/>
      <c r="E7" s="2"/>
      <c r="F7" s="2"/>
      <c r="G7" s="294"/>
      <c r="H7" s="274"/>
      <c r="I7" s="295"/>
      <c r="J7" s="265"/>
      <c r="M7" s="12"/>
      <c r="N7" s="12"/>
      <c r="O7" s="13"/>
      <c r="P7" s="12"/>
      <c r="Q7" s="13"/>
      <c r="R7" s="12"/>
    </row>
    <row r="8" spans="1:18" ht="15.75" x14ac:dyDescent="0.25">
      <c r="A8" s="1"/>
      <c r="B8" s="48"/>
      <c r="C8" s="351" t="s">
        <v>213</v>
      </c>
      <c r="D8" s="351"/>
      <c r="E8" s="351"/>
      <c r="F8" s="351"/>
      <c r="G8" s="296" t="s">
        <v>187</v>
      </c>
      <c r="H8" s="275">
        <f>+H9+H17+H18+H23+H26</f>
        <v>89489403</v>
      </c>
      <c r="I8" s="297">
        <v>77105857</v>
      </c>
      <c r="J8" s="266"/>
      <c r="K8" s="8"/>
      <c r="M8" s="12"/>
      <c r="N8" s="12"/>
      <c r="O8" s="13"/>
      <c r="P8" s="12"/>
      <c r="Q8" s="13"/>
      <c r="R8" s="12"/>
    </row>
    <row r="9" spans="1:18" ht="15.75" x14ac:dyDescent="0.25">
      <c r="A9" s="1"/>
      <c r="B9" s="48" t="s">
        <v>141</v>
      </c>
      <c r="C9" s="260" t="s">
        <v>10</v>
      </c>
      <c r="D9" s="345" t="s">
        <v>104</v>
      </c>
      <c r="E9" s="345"/>
      <c r="F9" s="345"/>
      <c r="G9" s="298"/>
      <c r="H9" s="275">
        <f>+H10+H13+H16</f>
        <v>80309731</v>
      </c>
      <c r="I9" s="297">
        <v>64376420</v>
      </c>
      <c r="J9" s="266"/>
      <c r="M9" s="12"/>
      <c r="N9" s="12"/>
      <c r="O9" s="12"/>
      <c r="P9" s="12"/>
      <c r="Q9" s="12"/>
      <c r="R9" s="12"/>
    </row>
    <row r="10" spans="1:18" ht="15.75" x14ac:dyDescent="0.25">
      <c r="A10" s="1"/>
      <c r="B10" s="48"/>
      <c r="C10" s="257"/>
      <c r="D10" s="345" t="s">
        <v>105</v>
      </c>
      <c r="E10" s="345"/>
      <c r="F10" s="345"/>
      <c r="G10" s="298"/>
      <c r="H10" s="276">
        <f>H11+H12</f>
        <v>39418618</v>
      </c>
      <c r="I10" s="299">
        <v>37388600</v>
      </c>
      <c r="J10" s="266"/>
      <c r="M10" s="12"/>
      <c r="N10" s="12"/>
      <c r="O10" s="12"/>
      <c r="P10" s="12"/>
      <c r="Q10" s="12"/>
      <c r="R10" s="12"/>
    </row>
    <row r="11" spans="1:18" ht="15.75" x14ac:dyDescent="0.25">
      <c r="A11" s="1"/>
      <c r="B11" s="48"/>
      <c r="C11" s="257"/>
      <c r="D11" s="345" t="s">
        <v>106</v>
      </c>
      <c r="E11" s="345"/>
      <c r="F11" s="345"/>
      <c r="G11" s="298"/>
      <c r="H11" s="277">
        <v>24471592</v>
      </c>
      <c r="I11" s="300">
        <v>28157957</v>
      </c>
      <c r="J11" s="266"/>
      <c r="M11" s="12"/>
      <c r="N11" s="12"/>
      <c r="O11" s="13"/>
      <c r="P11" s="12"/>
      <c r="Q11" s="13"/>
      <c r="R11" s="12"/>
    </row>
    <row r="12" spans="1:18" ht="15.75" x14ac:dyDescent="0.25">
      <c r="A12" s="1"/>
      <c r="B12" s="48"/>
      <c r="C12" s="257"/>
      <c r="D12" s="345" t="s">
        <v>107</v>
      </c>
      <c r="E12" s="345"/>
      <c r="F12" s="345"/>
      <c r="G12" s="298"/>
      <c r="H12" s="277">
        <v>14947026</v>
      </c>
      <c r="I12" s="300">
        <v>9230643</v>
      </c>
      <c r="J12" s="266"/>
      <c r="M12" s="12"/>
      <c r="N12" s="12"/>
      <c r="O12" s="13"/>
      <c r="P12" s="12"/>
      <c r="Q12" s="13"/>
      <c r="R12" s="12"/>
    </row>
    <row r="13" spans="1:18" ht="15.75" x14ac:dyDescent="0.25">
      <c r="A13" s="1"/>
      <c r="B13" s="48"/>
      <c r="C13" s="257"/>
      <c r="D13" s="344" t="s">
        <v>108</v>
      </c>
      <c r="E13" s="344"/>
      <c r="F13" s="344"/>
      <c r="G13" s="298"/>
      <c r="H13" s="276">
        <f>SUM(H14:H15)</f>
        <v>39403447</v>
      </c>
      <c r="I13" s="299">
        <v>25206704</v>
      </c>
      <c r="J13" s="266"/>
      <c r="M13" s="12"/>
      <c r="N13" s="12"/>
      <c r="O13" s="13"/>
      <c r="P13" s="12"/>
      <c r="Q13" s="13"/>
      <c r="R13" s="12"/>
    </row>
    <row r="14" spans="1:18" ht="15.75" x14ac:dyDescent="0.25">
      <c r="A14" s="1"/>
      <c r="B14" s="48"/>
      <c r="C14" s="257"/>
      <c r="D14" s="345" t="s">
        <v>106</v>
      </c>
      <c r="E14" s="345"/>
      <c r="F14" s="345"/>
      <c r="G14" s="298"/>
      <c r="H14" s="277">
        <v>22931900</v>
      </c>
      <c r="I14" s="300">
        <v>14959259</v>
      </c>
      <c r="J14" s="266"/>
      <c r="M14" s="12"/>
      <c r="N14" s="12"/>
      <c r="O14" s="12"/>
      <c r="P14" s="12"/>
      <c r="Q14" s="12"/>
      <c r="R14" s="12"/>
    </row>
    <row r="15" spans="1:18" ht="15.75" x14ac:dyDescent="0.25">
      <c r="A15" s="1"/>
      <c r="B15" s="48"/>
      <c r="C15" s="257"/>
      <c r="D15" s="345" t="s">
        <v>107</v>
      </c>
      <c r="E15" s="345"/>
      <c r="F15" s="345"/>
      <c r="G15" s="298"/>
      <c r="H15" s="277">
        <v>16471547</v>
      </c>
      <c r="I15" s="300">
        <v>10247445</v>
      </c>
      <c r="J15" s="266"/>
      <c r="M15" s="12"/>
      <c r="N15" s="12"/>
      <c r="O15" s="12"/>
      <c r="P15" s="12"/>
      <c r="Q15" s="12"/>
      <c r="R15" s="12"/>
    </row>
    <row r="16" spans="1:18" ht="15.75" x14ac:dyDescent="0.25">
      <c r="A16" s="1"/>
      <c r="B16" s="48"/>
      <c r="C16" s="257"/>
      <c r="D16" s="345" t="s">
        <v>109</v>
      </c>
      <c r="E16" s="345"/>
      <c r="F16" s="345"/>
      <c r="G16" s="298"/>
      <c r="H16" s="276">
        <v>1487666</v>
      </c>
      <c r="I16" s="301">
        <v>1781116</v>
      </c>
      <c r="J16" s="266"/>
      <c r="M16" s="12"/>
      <c r="N16" s="12"/>
      <c r="O16" s="13"/>
      <c r="P16" s="12"/>
      <c r="Q16" s="13"/>
      <c r="R16" s="12"/>
    </row>
    <row r="17" spans="1:18" ht="15.75" x14ac:dyDescent="0.25">
      <c r="A17" s="1"/>
      <c r="B17" s="48"/>
      <c r="C17" s="260" t="s">
        <v>12</v>
      </c>
      <c r="D17" s="345" t="s">
        <v>110</v>
      </c>
      <c r="E17" s="345"/>
      <c r="F17" s="345"/>
      <c r="G17" s="298"/>
      <c r="H17" s="276">
        <v>565865</v>
      </c>
      <c r="I17" s="301">
        <v>1298820</v>
      </c>
      <c r="J17" s="266"/>
      <c r="M17" s="12"/>
      <c r="N17" s="12"/>
      <c r="O17" s="13"/>
      <c r="P17" s="12"/>
      <c r="Q17" s="13"/>
      <c r="R17" s="12"/>
    </row>
    <row r="18" spans="1:18" ht="15.75" x14ac:dyDescent="0.25">
      <c r="A18" s="1"/>
      <c r="B18" s="48"/>
      <c r="C18" s="260" t="s">
        <v>14</v>
      </c>
      <c r="D18" s="345" t="s">
        <v>111</v>
      </c>
      <c r="E18" s="345"/>
      <c r="F18" s="345"/>
      <c r="G18" s="298"/>
      <c r="H18" s="275">
        <f>+H19+H20+H21+H22</f>
        <v>6727559</v>
      </c>
      <c r="I18" s="302">
        <v>10567178</v>
      </c>
      <c r="J18" s="266"/>
      <c r="K18" s="8"/>
      <c r="M18" s="12"/>
      <c r="N18" s="12"/>
      <c r="O18" s="13"/>
      <c r="P18" s="12"/>
      <c r="Q18" s="13"/>
      <c r="R18" s="12"/>
    </row>
    <row r="19" spans="1:18" ht="15.75" x14ac:dyDescent="0.25">
      <c r="A19" s="1"/>
      <c r="B19" s="48"/>
      <c r="C19" s="257"/>
      <c r="D19" s="345" t="s">
        <v>153</v>
      </c>
      <c r="E19" s="345"/>
      <c r="F19" s="345"/>
      <c r="G19" s="298"/>
      <c r="H19" s="278">
        <v>1627648</v>
      </c>
      <c r="I19" s="300">
        <v>2719505</v>
      </c>
      <c r="J19" s="266"/>
      <c r="M19" s="12"/>
      <c r="N19" s="12"/>
      <c r="O19" s="12"/>
      <c r="P19" s="12"/>
      <c r="Q19" s="12"/>
      <c r="R19" s="12"/>
    </row>
    <row r="20" spans="1:18" ht="15.75" x14ac:dyDescent="0.25">
      <c r="A20" s="1"/>
      <c r="B20" s="48"/>
      <c r="C20" s="257"/>
      <c r="D20" s="346" t="s">
        <v>224</v>
      </c>
      <c r="E20" s="346"/>
      <c r="F20" s="346"/>
      <c r="G20" s="298"/>
      <c r="H20" s="278">
        <v>262356</v>
      </c>
      <c r="I20" s="300">
        <v>241778</v>
      </c>
      <c r="J20" s="266"/>
      <c r="M20" s="12"/>
      <c r="N20" s="12"/>
      <c r="O20" s="12"/>
      <c r="P20" s="12"/>
      <c r="Q20" s="12"/>
      <c r="R20" s="12"/>
    </row>
    <row r="21" spans="1:18" ht="15.75" x14ac:dyDescent="0.25">
      <c r="A21" s="1"/>
      <c r="B21" s="48"/>
      <c r="C21" s="257"/>
      <c r="D21" s="345" t="s">
        <v>112</v>
      </c>
      <c r="E21" s="345"/>
      <c r="F21" s="345"/>
      <c r="G21" s="298"/>
      <c r="H21" s="278">
        <v>4837555</v>
      </c>
      <c r="I21" s="300">
        <v>7605895</v>
      </c>
      <c r="J21" s="266"/>
      <c r="M21" s="12"/>
      <c r="N21" s="12"/>
      <c r="O21" s="13"/>
      <c r="P21" s="12"/>
      <c r="Q21" s="13"/>
      <c r="R21" s="12"/>
    </row>
    <row r="22" spans="1:18" ht="15.75" x14ac:dyDescent="0.25">
      <c r="A22" s="1"/>
      <c r="B22" s="48"/>
      <c r="C22" s="260"/>
      <c r="D22" s="345" t="s">
        <v>1</v>
      </c>
      <c r="E22" s="345"/>
      <c r="F22" s="345"/>
      <c r="G22" s="298"/>
      <c r="H22" s="278">
        <v>0</v>
      </c>
      <c r="I22" s="300">
        <v>0</v>
      </c>
      <c r="J22" s="266"/>
      <c r="M22" s="12"/>
      <c r="N22" s="12"/>
      <c r="O22" s="13"/>
      <c r="P22" s="12"/>
      <c r="Q22" s="13"/>
      <c r="R22" s="12"/>
    </row>
    <row r="23" spans="1:18" ht="15.75" x14ac:dyDescent="0.25">
      <c r="A23" s="1"/>
      <c r="B23" s="48"/>
      <c r="C23" s="260" t="s">
        <v>26</v>
      </c>
      <c r="D23" s="345" t="s">
        <v>113</v>
      </c>
      <c r="E23" s="345"/>
      <c r="F23" s="345"/>
      <c r="G23" s="298"/>
      <c r="H23" s="275">
        <f>H24+H25</f>
        <v>1481087</v>
      </c>
      <c r="I23" s="303">
        <v>628512</v>
      </c>
      <c r="J23" s="266"/>
      <c r="M23" s="12"/>
      <c r="N23" s="12"/>
      <c r="O23" s="13"/>
      <c r="P23" s="12"/>
      <c r="Q23" s="13"/>
      <c r="R23" s="12"/>
    </row>
    <row r="24" spans="1:18" ht="15.75" x14ac:dyDescent="0.25">
      <c r="A24" s="1"/>
      <c r="B24" s="48"/>
      <c r="C24" s="260"/>
      <c r="D24" s="345" t="s">
        <v>223</v>
      </c>
      <c r="E24" s="345"/>
      <c r="F24" s="345"/>
      <c r="G24" s="298"/>
      <c r="H24" s="278">
        <v>75987</v>
      </c>
      <c r="I24" s="300">
        <v>517149</v>
      </c>
      <c r="J24" s="266"/>
      <c r="M24" s="12"/>
      <c r="N24" s="12"/>
      <c r="O24" s="13"/>
      <c r="P24" s="12"/>
      <c r="Q24" s="13"/>
      <c r="R24" s="12"/>
    </row>
    <row r="25" spans="1:18" ht="15.75" x14ac:dyDescent="0.25">
      <c r="A25" s="1"/>
      <c r="B25" s="48"/>
      <c r="C25" s="257"/>
      <c r="D25" s="345" t="s">
        <v>0</v>
      </c>
      <c r="E25" s="345"/>
      <c r="F25" s="345"/>
      <c r="G25" s="298"/>
      <c r="H25" s="279">
        <v>1405100</v>
      </c>
      <c r="I25" s="300">
        <v>111363</v>
      </c>
      <c r="J25" s="266"/>
      <c r="M25" s="12"/>
      <c r="N25" s="12"/>
      <c r="O25" s="13"/>
      <c r="P25" s="12"/>
      <c r="Q25" s="13"/>
      <c r="R25" s="12"/>
    </row>
    <row r="26" spans="1:18" ht="15.75" x14ac:dyDescent="0.25">
      <c r="A26" s="1"/>
      <c r="B26" s="48"/>
      <c r="C26" s="263" t="s">
        <v>60</v>
      </c>
      <c r="D26" s="343" t="s">
        <v>214</v>
      </c>
      <c r="E26" s="343"/>
      <c r="F26" s="343"/>
      <c r="G26" s="304" t="s">
        <v>191</v>
      </c>
      <c r="H26" s="276">
        <v>405161</v>
      </c>
      <c r="I26" s="303">
        <v>234927</v>
      </c>
      <c r="J26" s="266"/>
      <c r="M26" s="12"/>
      <c r="N26" s="12"/>
      <c r="O26" s="12"/>
      <c r="P26" s="12"/>
      <c r="Q26" s="12"/>
      <c r="R26" s="12"/>
    </row>
    <row r="27" spans="1:18" ht="5.25" customHeight="1" x14ac:dyDescent="0.25">
      <c r="A27" s="1"/>
      <c r="B27" s="48"/>
      <c r="C27" s="257"/>
      <c r="D27" s="2"/>
      <c r="E27" s="2"/>
      <c r="F27" s="2"/>
      <c r="G27" s="298"/>
      <c r="H27" s="280"/>
      <c r="I27" s="305"/>
      <c r="J27" s="266"/>
      <c r="M27" s="12"/>
      <c r="N27" s="12"/>
      <c r="O27" s="12"/>
      <c r="P27" s="12"/>
      <c r="Q27" s="12"/>
      <c r="R27" s="12"/>
    </row>
    <row r="28" spans="1:18" ht="15.75" x14ac:dyDescent="0.25">
      <c r="A28" s="1"/>
      <c r="B28" s="48" t="s">
        <v>232</v>
      </c>
      <c r="C28" s="264" t="s">
        <v>225</v>
      </c>
      <c r="D28" s="2"/>
      <c r="E28" s="2"/>
      <c r="F28" s="2"/>
      <c r="G28" s="298" t="s">
        <v>187</v>
      </c>
      <c r="H28" s="275">
        <f>+H29+H35+H42+H43+H48+H49</f>
        <v>42396021</v>
      </c>
      <c r="I28" s="297">
        <v>42570554</v>
      </c>
      <c r="J28" s="266"/>
      <c r="K28" s="8"/>
      <c r="M28" s="12"/>
      <c r="N28" s="12"/>
      <c r="O28" s="13"/>
      <c r="P28" s="12"/>
      <c r="Q28" s="13"/>
      <c r="R28" s="12"/>
    </row>
    <row r="29" spans="1:18" ht="15.75" x14ac:dyDescent="0.25">
      <c r="A29" s="1"/>
      <c r="B29" s="48"/>
      <c r="C29" s="260" t="s">
        <v>10</v>
      </c>
      <c r="D29" s="345" t="s">
        <v>114</v>
      </c>
      <c r="E29" s="345"/>
      <c r="F29" s="345"/>
      <c r="G29" s="298"/>
      <c r="H29" s="276">
        <f>SUM(H30:H34)</f>
        <v>25154109</v>
      </c>
      <c r="I29" s="306">
        <v>29973782</v>
      </c>
      <c r="J29" s="266"/>
      <c r="M29" s="12"/>
      <c r="N29" s="12"/>
      <c r="O29" s="13"/>
      <c r="P29" s="12"/>
      <c r="Q29" s="13"/>
      <c r="R29" s="12"/>
    </row>
    <row r="30" spans="1:18" ht="15.75" x14ac:dyDescent="0.25">
      <c r="A30" s="1"/>
      <c r="B30" s="48"/>
      <c r="C30" s="257"/>
      <c r="D30" s="343" t="s">
        <v>115</v>
      </c>
      <c r="E30" s="343"/>
      <c r="F30" s="343"/>
      <c r="G30" s="307"/>
      <c r="H30" s="278">
        <v>13647777</v>
      </c>
      <c r="I30" s="300">
        <v>22902521</v>
      </c>
      <c r="J30" s="266"/>
      <c r="M30" s="12"/>
      <c r="N30" s="12"/>
      <c r="O30" s="13"/>
      <c r="P30" s="12"/>
      <c r="Q30" s="13"/>
      <c r="R30" s="12"/>
    </row>
    <row r="31" spans="1:18" ht="15.75" x14ac:dyDescent="0.25">
      <c r="A31" s="1"/>
      <c r="B31" s="48"/>
      <c r="C31" s="257"/>
      <c r="D31" s="344" t="s">
        <v>154</v>
      </c>
      <c r="E31" s="344"/>
      <c r="F31" s="344"/>
      <c r="G31" s="298"/>
      <c r="H31" s="278">
        <v>8544544</v>
      </c>
      <c r="I31" s="300">
        <v>4936466</v>
      </c>
      <c r="J31" s="266"/>
      <c r="M31" s="12"/>
      <c r="N31" s="12"/>
      <c r="O31" s="12"/>
      <c r="P31" s="12"/>
      <c r="Q31" s="12"/>
      <c r="R31" s="12"/>
    </row>
    <row r="32" spans="1:18" ht="15.75" x14ac:dyDescent="0.25">
      <c r="A32" s="1"/>
      <c r="B32" s="48"/>
      <c r="C32" s="257"/>
      <c r="D32" s="344" t="s">
        <v>155</v>
      </c>
      <c r="E32" s="344"/>
      <c r="F32" s="344"/>
      <c r="G32" s="298"/>
      <c r="H32" s="278">
        <v>2820081</v>
      </c>
      <c r="I32" s="300">
        <v>2134576</v>
      </c>
      <c r="J32" s="266"/>
      <c r="M32" s="12"/>
      <c r="N32" s="12"/>
      <c r="O32" s="12"/>
      <c r="P32" s="12"/>
      <c r="Q32" s="12"/>
      <c r="R32" s="12"/>
    </row>
    <row r="33" spans="1:18" ht="15.75" x14ac:dyDescent="0.25">
      <c r="A33" s="1"/>
      <c r="B33" s="48"/>
      <c r="C33" s="257"/>
      <c r="D33" s="344" t="s">
        <v>156</v>
      </c>
      <c r="E33" s="344"/>
      <c r="F33" s="344"/>
      <c r="G33" s="298"/>
      <c r="H33" s="278">
        <v>69</v>
      </c>
      <c r="I33" s="300">
        <v>219</v>
      </c>
      <c r="J33" s="266"/>
      <c r="M33" s="12"/>
      <c r="N33" s="12"/>
      <c r="O33" s="13"/>
      <c r="P33" s="12"/>
      <c r="Q33" s="13"/>
      <c r="R33" s="12"/>
    </row>
    <row r="34" spans="1:18" ht="15.75" x14ac:dyDescent="0.25">
      <c r="A34" s="1"/>
      <c r="B34" s="48"/>
      <c r="C34" s="257"/>
      <c r="D34" s="344" t="s">
        <v>157</v>
      </c>
      <c r="E34" s="344"/>
      <c r="F34" s="344"/>
      <c r="G34" s="298"/>
      <c r="H34" s="278">
        <v>141638</v>
      </c>
      <c r="I34" s="300">
        <v>0</v>
      </c>
      <c r="J34" s="266"/>
      <c r="M34" s="12"/>
      <c r="N34" s="12"/>
      <c r="O34" s="13"/>
      <c r="P34" s="12"/>
      <c r="Q34" s="13"/>
      <c r="R34" s="12"/>
    </row>
    <row r="35" spans="1:18" ht="15.75" x14ac:dyDescent="0.25">
      <c r="A35" s="1"/>
      <c r="B35" s="48"/>
      <c r="C35" s="260" t="s">
        <v>165</v>
      </c>
      <c r="D35" s="345" t="s">
        <v>166</v>
      </c>
      <c r="E35" s="345"/>
      <c r="F35" s="345"/>
      <c r="G35" s="298"/>
      <c r="H35" s="281">
        <f>SUM(H36:H41)</f>
        <v>16072541</v>
      </c>
      <c r="I35" s="308">
        <v>11888015</v>
      </c>
      <c r="J35" s="266"/>
      <c r="M35" s="12"/>
      <c r="N35" s="12"/>
      <c r="O35" s="13"/>
      <c r="P35" s="12"/>
      <c r="Q35" s="13"/>
      <c r="R35" s="12"/>
    </row>
    <row r="36" spans="1:18" ht="15.75" x14ac:dyDescent="0.25">
      <c r="A36" s="1"/>
      <c r="B36" s="48"/>
      <c r="C36" s="257"/>
      <c r="D36" s="344" t="s">
        <v>115</v>
      </c>
      <c r="E36" s="344"/>
      <c r="F36" s="344"/>
      <c r="G36" s="298"/>
      <c r="H36" s="278">
        <v>11968977</v>
      </c>
      <c r="I36" s="300">
        <v>9761589</v>
      </c>
      <c r="J36" s="266"/>
      <c r="M36" s="12"/>
      <c r="N36" s="12"/>
      <c r="O36" s="12"/>
      <c r="P36" s="12"/>
      <c r="Q36" s="12"/>
      <c r="R36" s="12"/>
    </row>
    <row r="37" spans="1:18" ht="15.75" x14ac:dyDescent="0.25">
      <c r="A37" s="1"/>
      <c r="B37" s="48"/>
      <c r="C37" s="257"/>
      <c r="D37" s="258" t="s">
        <v>154</v>
      </c>
      <c r="E37" s="2"/>
      <c r="F37" s="2"/>
      <c r="G37" s="298"/>
      <c r="H37" s="278">
        <v>227715</v>
      </c>
      <c r="I37" s="300">
        <v>66728</v>
      </c>
      <c r="J37" s="266"/>
      <c r="M37" s="12"/>
      <c r="N37" s="12"/>
      <c r="O37" s="12"/>
      <c r="P37" s="12"/>
      <c r="Q37" s="12"/>
      <c r="R37" s="12"/>
    </row>
    <row r="38" spans="1:18" ht="15.75" x14ac:dyDescent="0.25">
      <c r="A38" s="1"/>
      <c r="B38" s="48"/>
      <c r="C38" s="257"/>
      <c r="D38" s="258" t="s">
        <v>155</v>
      </c>
      <c r="E38" s="2"/>
      <c r="F38" s="2"/>
      <c r="G38" s="298"/>
      <c r="H38" s="278">
        <v>2091197</v>
      </c>
      <c r="I38" s="300">
        <v>1247217</v>
      </c>
      <c r="J38" s="266"/>
      <c r="M38" s="12"/>
      <c r="N38" s="12"/>
      <c r="O38" s="13"/>
      <c r="P38" s="12"/>
      <c r="Q38" s="13"/>
      <c r="R38" s="12"/>
    </row>
    <row r="39" spans="1:18" ht="15.75" x14ac:dyDescent="0.25">
      <c r="A39" s="1"/>
      <c r="B39" s="48"/>
      <c r="C39" s="257"/>
      <c r="D39" s="258" t="s">
        <v>156</v>
      </c>
      <c r="E39" s="2"/>
      <c r="F39" s="2"/>
      <c r="G39" s="298"/>
      <c r="H39" s="278">
        <v>1288</v>
      </c>
      <c r="I39" s="300">
        <v>677</v>
      </c>
      <c r="J39" s="266"/>
      <c r="M39" s="12"/>
      <c r="N39" s="12"/>
      <c r="O39" s="12"/>
      <c r="P39" s="12"/>
      <c r="Q39" s="12"/>
      <c r="R39" s="12"/>
    </row>
    <row r="40" spans="1:18" ht="15.75" x14ac:dyDescent="0.25">
      <c r="A40" s="1"/>
      <c r="B40" s="48"/>
      <c r="C40" s="257"/>
      <c r="D40" s="258" t="s">
        <v>157</v>
      </c>
      <c r="E40" s="2"/>
      <c r="F40" s="2"/>
      <c r="G40" s="298"/>
      <c r="H40" s="278">
        <v>1783364</v>
      </c>
      <c r="I40" s="300">
        <v>811804</v>
      </c>
      <c r="J40" s="266"/>
      <c r="M40" s="12"/>
      <c r="N40" s="12"/>
      <c r="O40" s="12"/>
      <c r="P40" s="12"/>
      <c r="Q40" s="12"/>
      <c r="R40" s="12"/>
    </row>
    <row r="41" spans="1:18" ht="15.75" x14ac:dyDescent="0.25">
      <c r="A41" s="1"/>
      <c r="B41" s="48"/>
      <c r="C41" s="257"/>
      <c r="D41" s="258" t="s">
        <v>167</v>
      </c>
      <c r="E41" s="2"/>
      <c r="F41" s="2"/>
      <c r="G41" s="298"/>
      <c r="H41" s="278">
        <v>0</v>
      </c>
      <c r="I41" s="300">
        <v>0</v>
      </c>
      <c r="J41" s="266"/>
      <c r="M41" s="12"/>
      <c r="N41" s="12"/>
      <c r="O41" s="13"/>
      <c r="P41" s="12"/>
      <c r="Q41" s="13"/>
      <c r="R41" s="12"/>
    </row>
    <row r="42" spans="1:18" ht="15.75" x14ac:dyDescent="0.25">
      <c r="A42" s="1"/>
      <c r="B42" s="48"/>
      <c r="C42" s="260" t="s">
        <v>14</v>
      </c>
      <c r="D42" s="257" t="s">
        <v>2</v>
      </c>
      <c r="E42" s="2"/>
      <c r="F42" s="2"/>
      <c r="G42" s="298"/>
      <c r="H42" s="282">
        <v>0</v>
      </c>
      <c r="I42" s="300">
        <v>0</v>
      </c>
      <c r="J42" s="266"/>
      <c r="M42" s="12"/>
      <c r="N42" s="12"/>
      <c r="O42" s="13"/>
      <c r="P42" s="12"/>
      <c r="Q42" s="13"/>
      <c r="R42" s="12"/>
    </row>
    <row r="43" spans="1:18" ht="15.75" x14ac:dyDescent="0.25">
      <c r="A43" s="1"/>
      <c r="B43" s="48"/>
      <c r="C43" s="260" t="s">
        <v>26</v>
      </c>
      <c r="D43" s="258" t="s">
        <v>116</v>
      </c>
      <c r="E43" s="2"/>
      <c r="F43" s="2"/>
      <c r="G43" s="298"/>
      <c r="H43" s="281">
        <v>1077991</v>
      </c>
      <c r="I43" s="308">
        <v>701668</v>
      </c>
      <c r="J43" s="266"/>
      <c r="M43" s="12"/>
      <c r="N43" s="12"/>
      <c r="O43" s="12"/>
      <c r="P43" s="12"/>
      <c r="Q43" s="12"/>
      <c r="R43" s="12"/>
    </row>
    <row r="44" spans="1:18" ht="15.75" x14ac:dyDescent="0.25">
      <c r="A44" s="1"/>
      <c r="B44" s="48"/>
      <c r="C44" s="257"/>
      <c r="D44" s="258" t="s">
        <v>158</v>
      </c>
      <c r="E44" s="2"/>
      <c r="F44" s="2"/>
      <c r="G44" s="298"/>
      <c r="H44" s="278">
        <v>8344</v>
      </c>
      <c r="I44" s="300">
        <v>15875</v>
      </c>
      <c r="J44" s="266"/>
      <c r="M44" s="12"/>
      <c r="N44" s="12"/>
      <c r="O44" s="12"/>
      <c r="P44" s="12"/>
      <c r="Q44" s="12"/>
      <c r="R44" s="12"/>
    </row>
    <row r="45" spans="1:18" ht="15.75" x14ac:dyDescent="0.25">
      <c r="A45" s="1"/>
      <c r="B45" s="48"/>
      <c r="C45" s="257"/>
      <c r="D45" s="258" t="s">
        <v>117</v>
      </c>
      <c r="E45" s="2"/>
      <c r="F45" s="2"/>
      <c r="G45" s="298"/>
      <c r="H45" s="278">
        <v>0</v>
      </c>
      <c r="I45" s="300">
        <v>0</v>
      </c>
      <c r="J45" s="266"/>
      <c r="M45" s="12"/>
      <c r="N45" s="12"/>
      <c r="O45" s="13"/>
      <c r="P45" s="12"/>
      <c r="Q45" s="13"/>
      <c r="R45" s="12"/>
    </row>
    <row r="46" spans="1:18" ht="15.75" x14ac:dyDescent="0.25">
      <c r="A46" s="1"/>
      <c r="B46" s="48"/>
      <c r="C46" s="257"/>
      <c r="D46" s="258" t="s">
        <v>118</v>
      </c>
      <c r="E46" s="2"/>
      <c r="F46" s="2"/>
      <c r="G46" s="298"/>
      <c r="H46" s="278">
        <v>0</v>
      </c>
      <c r="I46" s="300">
        <v>0</v>
      </c>
      <c r="J46" s="266"/>
      <c r="M46" s="12"/>
      <c r="N46" s="12"/>
      <c r="O46" s="13"/>
      <c r="P46" s="12"/>
      <c r="Q46" s="13"/>
      <c r="R46" s="12"/>
    </row>
    <row r="47" spans="1:18" ht="15.75" x14ac:dyDescent="0.25">
      <c r="A47" s="1"/>
      <c r="B47" s="48"/>
      <c r="C47" s="257"/>
      <c r="D47" s="258" t="s">
        <v>119</v>
      </c>
      <c r="E47" s="2"/>
      <c r="F47" s="2"/>
      <c r="G47" s="298"/>
      <c r="H47" s="277">
        <v>1069477</v>
      </c>
      <c r="I47" s="300">
        <v>685793</v>
      </c>
      <c r="J47" s="266"/>
      <c r="M47" s="12"/>
      <c r="N47" s="12"/>
      <c r="O47" s="13"/>
      <c r="P47" s="12"/>
      <c r="Q47" s="13"/>
      <c r="R47" s="12"/>
    </row>
    <row r="48" spans="1:18" ht="15.75" x14ac:dyDescent="0.25">
      <c r="A48" s="1"/>
      <c r="B48" s="48"/>
      <c r="C48" s="260" t="s">
        <v>60</v>
      </c>
      <c r="D48" s="2" t="s">
        <v>120</v>
      </c>
      <c r="E48" s="2"/>
      <c r="F48" s="2"/>
      <c r="G48" s="298"/>
      <c r="H48" s="282">
        <v>0</v>
      </c>
      <c r="I48" s="300">
        <v>0</v>
      </c>
      <c r="J48" s="266"/>
      <c r="M48" s="12"/>
      <c r="N48" s="12"/>
      <c r="O48" s="13"/>
      <c r="P48" s="12"/>
      <c r="Q48" s="13"/>
      <c r="R48" s="12"/>
    </row>
    <row r="49" spans="1:18" ht="15.75" x14ac:dyDescent="0.25">
      <c r="A49" s="1"/>
      <c r="B49" s="48"/>
      <c r="C49" s="260" t="s">
        <v>62</v>
      </c>
      <c r="D49" s="258" t="s">
        <v>215</v>
      </c>
      <c r="E49" s="2"/>
      <c r="F49" s="2"/>
      <c r="G49" s="296" t="s">
        <v>191</v>
      </c>
      <c r="H49" s="276">
        <v>91380</v>
      </c>
      <c r="I49" s="303">
        <v>7089</v>
      </c>
      <c r="J49" s="266"/>
      <c r="M49" s="12"/>
      <c r="N49" s="12"/>
      <c r="O49" s="13"/>
      <c r="P49" s="12"/>
      <c r="Q49" s="13"/>
      <c r="R49" s="12"/>
    </row>
    <row r="50" spans="1:18" ht="15.75" x14ac:dyDescent="0.25">
      <c r="A50" s="1"/>
      <c r="B50" s="48" t="s">
        <v>233</v>
      </c>
      <c r="C50" s="256" t="s">
        <v>121</v>
      </c>
      <c r="D50" s="2"/>
      <c r="E50" s="2"/>
      <c r="F50" s="2"/>
      <c r="G50" s="298"/>
      <c r="H50" s="275">
        <f>+H8-H28</f>
        <v>47093382</v>
      </c>
      <c r="I50" s="297">
        <v>34535303</v>
      </c>
      <c r="J50" s="266"/>
      <c r="K50" s="8"/>
      <c r="M50" s="12"/>
      <c r="N50" s="12"/>
      <c r="O50" s="12"/>
      <c r="P50" s="12"/>
      <c r="Q50" s="12"/>
      <c r="R50" s="12"/>
    </row>
    <row r="51" spans="1:18" ht="2.25" customHeight="1" x14ac:dyDescent="0.25">
      <c r="A51" s="1"/>
      <c r="B51" s="48"/>
      <c r="C51" s="256"/>
      <c r="D51" s="2"/>
      <c r="E51" s="2"/>
      <c r="F51" s="2"/>
      <c r="G51" s="298"/>
      <c r="H51" s="280"/>
      <c r="I51" s="305"/>
      <c r="J51" s="266"/>
      <c r="M51" s="12"/>
      <c r="N51" s="12"/>
      <c r="O51" s="12"/>
      <c r="P51" s="12"/>
      <c r="Q51" s="12"/>
      <c r="R51" s="12"/>
    </row>
    <row r="52" spans="1:18" ht="15.75" x14ac:dyDescent="0.25">
      <c r="A52" s="1"/>
      <c r="B52" s="48" t="s">
        <v>234</v>
      </c>
      <c r="C52" s="264" t="s">
        <v>3</v>
      </c>
      <c r="D52" s="2"/>
      <c r="E52" s="2"/>
      <c r="F52" s="2"/>
      <c r="G52" s="298" t="s">
        <v>187</v>
      </c>
      <c r="H52" s="275">
        <f>+H53+H57+H58+H59+H60+H61</f>
        <v>303574956</v>
      </c>
      <c r="I52" s="297">
        <v>162198780</v>
      </c>
      <c r="J52" s="266"/>
      <c r="K52" s="8"/>
      <c r="M52" s="12"/>
      <c r="N52" s="12"/>
      <c r="O52" s="13"/>
      <c r="P52" s="12"/>
      <c r="Q52" s="13"/>
      <c r="R52" s="12"/>
    </row>
    <row r="53" spans="1:18" ht="15.75" x14ac:dyDescent="0.25">
      <c r="A53" s="1"/>
      <c r="B53" s="48"/>
      <c r="C53" s="260" t="s">
        <v>10</v>
      </c>
      <c r="D53" s="2" t="s">
        <v>122</v>
      </c>
      <c r="E53" s="2"/>
      <c r="F53" s="2"/>
      <c r="G53" s="298"/>
      <c r="H53" s="281">
        <f>SUM(H54:H56)</f>
        <v>24683861</v>
      </c>
      <c r="I53" s="309">
        <v>33897345</v>
      </c>
      <c r="J53" s="266"/>
      <c r="M53" s="12"/>
      <c r="N53" s="12"/>
      <c r="O53" s="13"/>
      <c r="P53" s="12"/>
      <c r="Q53" s="13"/>
      <c r="R53" s="12"/>
    </row>
    <row r="54" spans="1:18" ht="15.75" x14ac:dyDescent="0.25">
      <c r="A54" s="1"/>
      <c r="B54" s="48"/>
      <c r="C54" s="257"/>
      <c r="D54" s="2" t="s">
        <v>123</v>
      </c>
      <c r="E54" s="2"/>
      <c r="F54" s="2"/>
      <c r="G54" s="298"/>
      <c r="H54" s="283">
        <v>4947603</v>
      </c>
      <c r="I54" s="300">
        <v>5011296</v>
      </c>
      <c r="J54" s="266"/>
      <c r="M54" s="12"/>
      <c r="N54" s="12"/>
      <c r="O54" s="13"/>
      <c r="P54" s="12"/>
      <c r="Q54" s="13"/>
      <c r="R54" s="12"/>
    </row>
    <row r="55" spans="1:18" ht="15.75" x14ac:dyDescent="0.25">
      <c r="A55" s="1"/>
      <c r="B55" s="48"/>
      <c r="C55" s="257"/>
      <c r="D55" s="2" t="s">
        <v>124</v>
      </c>
      <c r="E55" s="2"/>
      <c r="F55" s="2"/>
      <c r="G55" s="298"/>
      <c r="H55" s="283">
        <v>1485599</v>
      </c>
      <c r="I55" s="300">
        <v>984475</v>
      </c>
      <c r="J55" s="266"/>
      <c r="M55" s="12"/>
      <c r="N55" s="12"/>
      <c r="O55" s="13"/>
      <c r="P55" s="12"/>
      <c r="Q55" s="13"/>
      <c r="R55" s="12"/>
    </row>
    <row r="56" spans="1:18" ht="15.75" x14ac:dyDescent="0.25">
      <c r="A56" s="1"/>
      <c r="B56" s="48"/>
      <c r="C56" s="257"/>
      <c r="D56" s="2" t="s">
        <v>125</v>
      </c>
      <c r="E56" s="2"/>
      <c r="F56" s="2"/>
      <c r="G56" s="298"/>
      <c r="H56" s="284">
        <v>18250659</v>
      </c>
      <c r="I56" s="300">
        <v>27901574</v>
      </c>
      <c r="J56" s="266"/>
      <c r="M56" s="12"/>
      <c r="N56" s="12"/>
      <c r="O56" s="13"/>
      <c r="P56" s="12"/>
      <c r="Q56" s="13"/>
      <c r="R56" s="12"/>
    </row>
    <row r="57" spans="1:18" ht="15.75" x14ac:dyDescent="0.25">
      <c r="A57" s="1"/>
      <c r="B57" s="48"/>
      <c r="C57" s="260" t="s">
        <v>12</v>
      </c>
      <c r="D57" s="258" t="s">
        <v>126</v>
      </c>
      <c r="E57" s="2"/>
      <c r="F57" s="2"/>
      <c r="G57" s="298"/>
      <c r="H57" s="285">
        <v>0</v>
      </c>
      <c r="I57" s="310">
        <v>737990</v>
      </c>
      <c r="J57" s="266"/>
      <c r="M57" s="12"/>
      <c r="N57" s="12"/>
      <c r="O57" s="13"/>
      <c r="P57" s="12"/>
      <c r="Q57" s="13"/>
      <c r="R57" s="12"/>
    </row>
    <row r="58" spans="1:18" ht="15.75" x14ac:dyDescent="0.25">
      <c r="A58" s="1"/>
      <c r="B58" s="48"/>
      <c r="C58" s="260" t="s">
        <v>14</v>
      </c>
      <c r="D58" s="2" t="s">
        <v>127</v>
      </c>
      <c r="E58" s="2"/>
      <c r="F58" s="2"/>
      <c r="G58" s="298"/>
      <c r="H58" s="285">
        <v>274894065</v>
      </c>
      <c r="I58" s="300">
        <v>123399178</v>
      </c>
      <c r="J58" s="266"/>
      <c r="M58" s="12"/>
      <c r="N58" s="12"/>
      <c r="O58" s="12"/>
      <c r="P58" s="12"/>
      <c r="Q58" s="12"/>
      <c r="R58" s="12"/>
    </row>
    <row r="59" spans="1:18" ht="15.75" x14ac:dyDescent="0.25">
      <c r="A59" s="1"/>
      <c r="B59" s="48"/>
      <c r="C59" s="260" t="s">
        <v>26</v>
      </c>
      <c r="D59" s="258" t="s">
        <v>128</v>
      </c>
      <c r="E59" s="2"/>
      <c r="F59" s="2"/>
      <c r="G59" s="298"/>
      <c r="H59" s="285">
        <v>0</v>
      </c>
      <c r="I59" s="300">
        <v>0</v>
      </c>
      <c r="J59" s="266"/>
      <c r="M59" s="12"/>
      <c r="N59" s="12"/>
      <c r="O59" s="12"/>
      <c r="P59" s="12"/>
      <c r="Q59" s="12"/>
      <c r="R59" s="12"/>
    </row>
    <row r="60" spans="1:18" ht="15.75" x14ac:dyDescent="0.25">
      <c r="A60" s="1"/>
      <c r="B60" s="48"/>
      <c r="C60" s="260" t="s">
        <v>60</v>
      </c>
      <c r="D60" s="2" t="s">
        <v>129</v>
      </c>
      <c r="E60" s="2"/>
      <c r="F60" s="2"/>
      <c r="G60" s="298"/>
      <c r="H60" s="285">
        <v>0</v>
      </c>
      <c r="I60" s="300">
        <v>0</v>
      </c>
      <c r="J60" s="266"/>
      <c r="M60" s="12"/>
      <c r="N60" s="12"/>
      <c r="O60" s="13"/>
      <c r="P60" s="12"/>
      <c r="Q60" s="13"/>
      <c r="R60" s="12"/>
    </row>
    <row r="61" spans="1:18" ht="15.75" x14ac:dyDescent="0.25">
      <c r="A61" s="1"/>
      <c r="B61" s="48"/>
      <c r="C61" s="260" t="s">
        <v>62</v>
      </c>
      <c r="D61" s="258" t="s">
        <v>216</v>
      </c>
      <c r="E61" s="2"/>
      <c r="F61" s="2"/>
      <c r="G61" s="296" t="s">
        <v>191</v>
      </c>
      <c r="H61" s="285">
        <v>3997030</v>
      </c>
      <c r="I61" s="300">
        <v>4164267</v>
      </c>
      <c r="J61" s="266"/>
      <c r="M61" s="12"/>
      <c r="N61" s="12"/>
      <c r="O61" s="13"/>
      <c r="P61" s="12"/>
      <c r="Q61" s="13"/>
      <c r="R61" s="12"/>
    </row>
    <row r="62" spans="1:18" ht="4.5" customHeight="1" x14ac:dyDescent="0.25">
      <c r="A62" s="1"/>
      <c r="B62" s="48"/>
      <c r="C62" s="257"/>
      <c r="D62" s="2"/>
      <c r="E62" s="2"/>
      <c r="F62" s="2"/>
      <c r="G62" s="298"/>
      <c r="H62" s="286"/>
      <c r="I62" s="305"/>
      <c r="J62" s="266"/>
      <c r="M62" s="12"/>
      <c r="N62" s="12"/>
      <c r="O62" s="13"/>
      <c r="P62" s="12"/>
      <c r="Q62" s="13"/>
      <c r="R62" s="12"/>
    </row>
    <row r="63" spans="1:18" ht="15.75" x14ac:dyDescent="0.25">
      <c r="A63" s="1"/>
      <c r="B63" s="48" t="s">
        <v>235</v>
      </c>
      <c r="C63" s="264" t="s">
        <v>226</v>
      </c>
      <c r="D63" s="2"/>
      <c r="E63" s="2"/>
      <c r="F63" s="2"/>
      <c r="G63" s="298" t="s">
        <v>187</v>
      </c>
      <c r="H63" s="287">
        <f>+H64+H68+H69+H70+H71+H72+H73+H74+H75+H76+H77+H78</f>
        <v>321457490</v>
      </c>
      <c r="I63" s="297">
        <v>170488225</v>
      </c>
      <c r="J63" s="266"/>
      <c r="L63" s="207"/>
      <c r="M63" s="12"/>
      <c r="N63" s="12"/>
      <c r="O63" s="12"/>
      <c r="P63" s="12"/>
      <c r="Q63" s="12"/>
      <c r="R63" s="12"/>
    </row>
    <row r="64" spans="1:18" ht="15.75" x14ac:dyDescent="0.25">
      <c r="A64" s="1"/>
      <c r="B64" s="48"/>
      <c r="C64" s="260" t="s">
        <v>10</v>
      </c>
      <c r="D64" s="258" t="s">
        <v>130</v>
      </c>
      <c r="E64" s="2"/>
      <c r="F64" s="2"/>
      <c r="G64" s="298"/>
      <c r="H64" s="288">
        <f>H65+H66+H67</f>
        <v>10408708</v>
      </c>
      <c r="I64" s="308">
        <v>17723310</v>
      </c>
      <c r="J64" s="266"/>
      <c r="L64" s="14"/>
      <c r="M64" s="12"/>
      <c r="N64" s="12"/>
      <c r="O64" s="12"/>
      <c r="P64" s="12"/>
      <c r="Q64" s="12"/>
      <c r="R64" s="12"/>
    </row>
    <row r="65" spans="1:18" ht="15.75" x14ac:dyDescent="0.25">
      <c r="A65" s="1"/>
      <c r="B65" s="48"/>
      <c r="C65" s="257"/>
      <c r="D65" s="258" t="s">
        <v>131</v>
      </c>
      <c r="E65" s="2"/>
      <c r="F65" s="2"/>
      <c r="G65" s="298"/>
      <c r="H65" s="277">
        <v>46208</v>
      </c>
      <c r="I65" s="300">
        <v>75762</v>
      </c>
      <c r="J65" s="266"/>
      <c r="L65" s="14"/>
      <c r="M65" s="12"/>
      <c r="N65" s="12"/>
      <c r="O65" s="13"/>
      <c r="P65" s="12"/>
      <c r="Q65" s="13"/>
      <c r="R65" s="12"/>
    </row>
    <row r="66" spans="1:18" ht="15.75" x14ac:dyDescent="0.25">
      <c r="A66" s="1"/>
      <c r="B66" s="48"/>
      <c r="C66" s="257"/>
      <c r="D66" s="258" t="s">
        <v>133</v>
      </c>
      <c r="E66" s="2"/>
      <c r="F66" s="2"/>
      <c r="G66" s="298"/>
      <c r="H66" s="277">
        <v>67298</v>
      </c>
      <c r="I66" s="300">
        <v>61752</v>
      </c>
      <c r="J66" s="266"/>
      <c r="L66" s="14"/>
      <c r="M66" s="12"/>
      <c r="N66" s="12"/>
      <c r="O66" s="13"/>
      <c r="P66" s="12"/>
      <c r="Q66" s="13"/>
      <c r="R66" s="12"/>
    </row>
    <row r="67" spans="1:18" ht="15.75" x14ac:dyDescent="0.25">
      <c r="A67" s="1"/>
      <c r="B67" s="48"/>
      <c r="C67" s="257"/>
      <c r="D67" s="2" t="s">
        <v>125</v>
      </c>
      <c r="E67" s="2"/>
      <c r="F67" s="2"/>
      <c r="G67" s="298"/>
      <c r="H67" s="277">
        <v>10295202</v>
      </c>
      <c r="I67" s="300">
        <v>17585796</v>
      </c>
      <c r="J67" s="266"/>
      <c r="L67" s="14"/>
      <c r="M67" s="12"/>
      <c r="N67" s="12"/>
      <c r="O67" s="13"/>
      <c r="P67" s="12"/>
      <c r="Q67" s="13"/>
      <c r="R67" s="12"/>
    </row>
    <row r="68" spans="1:18" ht="15.75" x14ac:dyDescent="0.25">
      <c r="A68" s="1"/>
      <c r="B68" s="48"/>
      <c r="C68" s="260" t="s">
        <v>12</v>
      </c>
      <c r="D68" s="258" t="s">
        <v>134</v>
      </c>
      <c r="E68" s="2"/>
      <c r="F68" s="2"/>
      <c r="G68" s="298"/>
      <c r="H68" s="285">
        <v>0</v>
      </c>
      <c r="I68" s="300">
        <v>49612</v>
      </c>
      <c r="J68" s="266"/>
      <c r="L68" s="14"/>
      <c r="M68" s="12"/>
      <c r="N68" s="12"/>
      <c r="O68" s="12"/>
      <c r="P68" s="12"/>
      <c r="Q68" s="12"/>
      <c r="R68" s="12"/>
    </row>
    <row r="69" spans="1:18" ht="15.75" x14ac:dyDescent="0.25">
      <c r="A69" s="1"/>
      <c r="B69" s="48"/>
      <c r="C69" s="260" t="s">
        <v>14</v>
      </c>
      <c r="D69" s="258" t="s">
        <v>135</v>
      </c>
      <c r="E69" s="2"/>
      <c r="F69" s="2"/>
      <c r="G69" s="298"/>
      <c r="H69" s="285">
        <v>273964532</v>
      </c>
      <c r="I69" s="300">
        <v>121891609</v>
      </c>
      <c r="J69" s="266"/>
      <c r="L69" s="14"/>
      <c r="M69" s="12"/>
      <c r="N69" s="178"/>
      <c r="O69" s="12"/>
      <c r="P69" s="12"/>
      <c r="Q69" s="12"/>
      <c r="R69" s="12"/>
    </row>
    <row r="70" spans="1:18" ht="15.75" x14ac:dyDescent="0.25">
      <c r="A70" s="1"/>
      <c r="B70" s="48"/>
      <c r="C70" s="260" t="s">
        <v>26</v>
      </c>
      <c r="D70" s="2" t="s">
        <v>136</v>
      </c>
      <c r="E70" s="2"/>
      <c r="F70" s="2"/>
      <c r="G70" s="298"/>
      <c r="H70" s="282">
        <v>15237517</v>
      </c>
      <c r="I70" s="300">
        <v>12311761</v>
      </c>
      <c r="J70" s="266"/>
      <c r="K70" s="8"/>
      <c r="L70" s="14"/>
      <c r="M70" s="12"/>
      <c r="N70" s="12"/>
      <c r="O70" s="13"/>
      <c r="P70" s="12"/>
      <c r="Q70" s="13"/>
      <c r="R70" s="12"/>
    </row>
    <row r="71" spans="1:18" ht="15.75" x14ac:dyDescent="0.25">
      <c r="A71" s="1"/>
      <c r="B71" s="48"/>
      <c r="C71" s="260" t="s">
        <v>60</v>
      </c>
      <c r="D71" s="2" t="s">
        <v>137</v>
      </c>
      <c r="E71" s="2"/>
      <c r="F71" s="2"/>
      <c r="G71" s="298"/>
      <c r="H71" s="282">
        <v>0</v>
      </c>
      <c r="I71" s="300">
        <v>0</v>
      </c>
      <c r="J71" s="266"/>
      <c r="L71" s="14"/>
      <c r="M71" s="12"/>
      <c r="N71" s="178"/>
      <c r="O71" s="13"/>
      <c r="P71" s="12"/>
      <c r="Q71" s="13"/>
      <c r="R71" s="12"/>
    </row>
    <row r="72" spans="1:18" ht="15.75" x14ac:dyDescent="0.25">
      <c r="A72" s="1"/>
      <c r="B72" s="48"/>
      <c r="C72" s="260" t="s">
        <v>62</v>
      </c>
      <c r="D72" s="2" t="s">
        <v>138</v>
      </c>
      <c r="E72" s="2"/>
      <c r="F72" s="2"/>
      <c r="G72" s="298"/>
      <c r="H72" s="282">
        <v>2755688</v>
      </c>
      <c r="I72" s="300">
        <v>2495142</v>
      </c>
      <c r="J72" s="266"/>
      <c r="K72" s="8"/>
      <c r="L72" s="14"/>
      <c r="M72" s="12"/>
      <c r="N72" s="12"/>
      <c r="O72" s="13"/>
      <c r="P72" s="12"/>
      <c r="Q72" s="13"/>
      <c r="R72" s="12"/>
    </row>
    <row r="73" spans="1:18" ht="15.75" x14ac:dyDescent="0.25">
      <c r="A73" s="1"/>
      <c r="B73" s="48"/>
      <c r="C73" s="260" t="s">
        <v>64</v>
      </c>
      <c r="D73" s="2" t="s">
        <v>139</v>
      </c>
      <c r="E73" s="2"/>
      <c r="F73" s="2"/>
      <c r="G73" s="298"/>
      <c r="H73" s="282">
        <f>1332428+94990</f>
        <v>1427418</v>
      </c>
      <c r="I73" s="300">
        <v>1414662</v>
      </c>
      <c r="J73" s="266"/>
      <c r="K73" s="8"/>
      <c r="L73" s="14"/>
      <c r="M73" s="12"/>
      <c r="N73" s="12"/>
      <c r="O73" s="12"/>
      <c r="P73" s="12"/>
      <c r="Q73" s="12"/>
      <c r="R73" s="12"/>
    </row>
    <row r="74" spans="1:18" ht="15.75" x14ac:dyDescent="0.25">
      <c r="A74" s="1"/>
      <c r="B74" s="48"/>
      <c r="C74" s="260" t="s">
        <v>65</v>
      </c>
      <c r="D74" s="2" t="s">
        <v>140</v>
      </c>
      <c r="E74" s="2"/>
      <c r="F74" s="11" t="s">
        <v>4</v>
      </c>
      <c r="G74" s="298"/>
      <c r="H74" s="282">
        <v>173418</v>
      </c>
      <c r="I74" s="300">
        <v>252629</v>
      </c>
      <c r="J74" s="266"/>
      <c r="K74" s="8"/>
      <c r="L74" s="14"/>
      <c r="M74" s="12"/>
      <c r="N74" s="12"/>
      <c r="O74" s="12"/>
      <c r="P74" s="12"/>
      <c r="Q74" s="12"/>
      <c r="R74" s="12"/>
    </row>
    <row r="75" spans="1:18" ht="15.75" x14ac:dyDescent="0.25">
      <c r="A75" s="1"/>
      <c r="B75" s="48"/>
      <c r="C75" s="260" t="s">
        <v>141</v>
      </c>
      <c r="D75" s="2" t="s">
        <v>142</v>
      </c>
      <c r="E75" s="2"/>
      <c r="F75" s="2"/>
      <c r="G75" s="298"/>
      <c r="H75" s="282">
        <v>0</v>
      </c>
      <c r="I75" s="300">
        <v>0</v>
      </c>
      <c r="J75" s="266"/>
      <c r="L75" s="14"/>
      <c r="M75" s="12"/>
      <c r="N75" s="12"/>
      <c r="O75" s="13"/>
      <c r="P75" s="12"/>
      <c r="Q75" s="13"/>
      <c r="R75" s="12"/>
    </row>
    <row r="76" spans="1:18" ht="15.75" x14ac:dyDescent="0.25">
      <c r="A76" s="1"/>
      <c r="B76" s="48"/>
      <c r="C76" s="260" t="s">
        <v>143</v>
      </c>
      <c r="D76" s="2" t="s">
        <v>217</v>
      </c>
      <c r="E76" s="2"/>
      <c r="F76" s="2"/>
      <c r="G76" s="296" t="s">
        <v>189</v>
      </c>
      <c r="H76" s="282">
        <v>2574783</v>
      </c>
      <c r="I76" s="300">
        <v>1433402</v>
      </c>
      <c r="J76" s="266"/>
      <c r="K76" s="8"/>
      <c r="L76" s="14"/>
      <c r="M76" s="12"/>
      <c r="N76" s="178"/>
      <c r="O76" s="13"/>
      <c r="P76" s="12"/>
      <c r="Q76" s="13"/>
      <c r="R76" s="12"/>
    </row>
    <row r="77" spans="1:18" ht="15.75" x14ac:dyDescent="0.25">
      <c r="A77" s="6"/>
      <c r="B77" s="267"/>
      <c r="C77" s="263" t="s">
        <v>144</v>
      </c>
      <c r="D77" s="7" t="s">
        <v>218</v>
      </c>
      <c r="E77" s="7"/>
      <c r="F77" s="7"/>
      <c r="G77" s="304" t="s">
        <v>189</v>
      </c>
      <c r="H77" s="282">
        <v>2318306</v>
      </c>
      <c r="I77" s="300">
        <v>2923073</v>
      </c>
      <c r="J77" s="268"/>
      <c r="K77" s="9"/>
      <c r="L77" s="250"/>
      <c r="M77" s="12"/>
      <c r="N77" s="178"/>
      <c r="O77" s="13"/>
      <c r="P77" s="12"/>
      <c r="Q77" s="13"/>
      <c r="R77" s="12"/>
    </row>
    <row r="78" spans="1:18" ht="15.75" x14ac:dyDescent="0.25">
      <c r="A78" s="1"/>
      <c r="B78" s="48"/>
      <c r="C78" s="260" t="s">
        <v>145</v>
      </c>
      <c r="D78" s="258" t="s">
        <v>219</v>
      </c>
      <c r="E78" s="2"/>
      <c r="F78" s="2"/>
      <c r="G78" s="296" t="s">
        <v>191</v>
      </c>
      <c r="H78" s="282">
        <f>12692110-94990</f>
        <v>12597120</v>
      </c>
      <c r="I78" s="300">
        <v>9993025</v>
      </c>
      <c r="J78" s="266"/>
      <c r="K78" s="8"/>
      <c r="L78" s="14"/>
      <c r="M78" s="12"/>
      <c r="N78" s="178"/>
      <c r="O78" s="13"/>
      <c r="P78" s="12"/>
      <c r="Q78" s="13"/>
      <c r="R78" s="12"/>
    </row>
    <row r="79" spans="1:18" ht="16.5" thickBot="1" x14ac:dyDescent="0.3">
      <c r="A79" s="1"/>
      <c r="B79" s="48" t="s">
        <v>236</v>
      </c>
      <c r="C79" s="256" t="s">
        <v>146</v>
      </c>
      <c r="D79" s="2"/>
      <c r="E79" s="2"/>
      <c r="F79" s="2"/>
      <c r="G79" s="314"/>
      <c r="H79" s="315">
        <f>H52-H63</f>
        <v>-17882534</v>
      </c>
      <c r="I79" s="316">
        <v>-8289445</v>
      </c>
      <c r="J79" s="266"/>
      <c r="M79" s="12"/>
      <c r="N79" s="178"/>
      <c r="O79" s="13"/>
      <c r="P79" s="12"/>
      <c r="Q79" s="13"/>
      <c r="R79" s="12"/>
    </row>
    <row r="80" spans="1:18" ht="17.25" thickTop="1" thickBot="1" x14ac:dyDescent="0.3">
      <c r="A80" s="1"/>
      <c r="B80" s="48" t="s">
        <v>237</v>
      </c>
      <c r="C80" s="264" t="s">
        <v>132</v>
      </c>
      <c r="D80" s="2"/>
      <c r="E80" s="2"/>
      <c r="F80" s="2"/>
      <c r="G80" s="320"/>
      <c r="H80" s="321">
        <f>H50+H79</f>
        <v>29210848</v>
      </c>
      <c r="I80" s="322">
        <v>26245858</v>
      </c>
      <c r="J80" s="266"/>
      <c r="M80" s="12"/>
      <c r="N80" s="178"/>
      <c r="O80" s="12"/>
      <c r="P80" s="12"/>
      <c r="Q80" s="12"/>
      <c r="R80" s="12"/>
    </row>
    <row r="81" spans="1:18" ht="16.5" thickTop="1" x14ac:dyDescent="0.25">
      <c r="A81" s="1"/>
      <c r="B81" s="48" t="s">
        <v>237</v>
      </c>
      <c r="C81" s="256" t="s">
        <v>147</v>
      </c>
      <c r="D81" s="2"/>
      <c r="E81" s="2"/>
      <c r="F81" s="4"/>
      <c r="G81" s="317"/>
      <c r="H81" s="318">
        <v>7367715</v>
      </c>
      <c r="I81" s="319">
        <v>6835860</v>
      </c>
      <c r="J81" s="266"/>
      <c r="M81" s="12"/>
      <c r="N81" s="12"/>
      <c r="O81" s="13"/>
      <c r="P81" s="12"/>
      <c r="Q81" s="13"/>
      <c r="R81" s="12"/>
    </row>
    <row r="82" spans="1:18" ht="16.5" thickBot="1" x14ac:dyDescent="0.3">
      <c r="A82" s="1"/>
      <c r="B82" s="269" t="s">
        <v>238</v>
      </c>
      <c r="C82" s="270" t="s">
        <v>148</v>
      </c>
      <c r="D82" s="271"/>
      <c r="E82" s="271"/>
      <c r="F82" s="271"/>
      <c r="G82" s="311"/>
      <c r="H82" s="312">
        <f>H80-H81</f>
        <v>21843133</v>
      </c>
      <c r="I82" s="313">
        <v>19409998</v>
      </c>
      <c r="J82" s="272"/>
      <c r="L82" s="55"/>
      <c r="M82" s="12"/>
      <c r="N82" s="12"/>
      <c r="O82" s="13"/>
      <c r="P82" s="12"/>
      <c r="Q82" s="13"/>
      <c r="R82" s="12"/>
    </row>
    <row r="83" spans="1:18" ht="4.5" customHeight="1" thickTop="1" x14ac:dyDescent="0.3">
      <c r="A83" s="1"/>
      <c r="B83" s="2"/>
      <c r="C83" s="261"/>
      <c r="D83" s="3"/>
      <c r="E83" s="2"/>
      <c r="F83" s="2"/>
      <c r="G83" s="262"/>
      <c r="H83" s="260"/>
      <c r="I83" s="260" t="s">
        <v>4</v>
      </c>
      <c r="J83" s="260"/>
      <c r="K83" s="176"/>
      <c r="M83" s="12"/>
      <c r="N83" s="12"/>
      <c r="O83" s="13"/>
      <c r="P83" s="12"/>
      <c r="Q83" s="13"/>
      <c r="R83" s="12"/>
    </row>
    <row r="84" spans="1:18" ht="15.75" x14ac:dyDescent="0.25">
      <c r="A84" s="1"/>
      <c r="B84" s="2"/>
      <c r="C84" s="259"/>
      <c r="D84" s="7"/>
      <c r="E84" s="7"/>
      <c r="F84" s="7"/>
      <c r="G84" s="49"/>
      <c r="H84" s="7"/>
      <c r="I84" s="7" t="s">
        <v>4</v>
      </c>
      <c r="J84" s="7"/>
      <c r="K84" s="176"/>
      <c r="M84" s="12"/>
      <c r="N84" s="12"/>
      <c r="O84" s="13"/>
      <c r="P84" s="12"/>
      <c r="Q84" s="13"/>
      <c r="R84" s="12"/>
    </row>
    <row r="85" spans="1:18" ht="15.75" x14ac:dyDescent="0.25">
      <c r="A85" s="325"/>
      <c r="B85" s="325"/>
      <c r="C85" s="326"/>
      <c r="D85" s="326"/>
      <c r="E85" s="326"/>
      <c r="F85" s="326"/>
      <c r="G85" s="326"/>
      <c r="H85" s="326"/>
      <c r="I85" s="326"/>
      <c r="J85" s="326"/>
      <c r="K85" s="326"/>
      <c r="M85" s="12"/>
      <c r="N85" s="12"/>
      <c r="O85" s="13"/>
      <c r="P85" s="12"/>
      <c r="Q85" s="13"/>
      <c r="R85" s="12"/>
    </row>
    <row r="86" spans="1:18" ht="15.75" customHeight="1" x14ac:dyDescent="0.25">
      <c r="A86" s="326"/>
      <c r="B86" s="326"/>
      <c r="C86" s="326"/>
      <c r="D86" s="326"/>
      <c r="E86" s="326"/>
      <c r="F86" s="326"/>
      <c r="G86" s="326"/>
      <c r="H86" s="326"/>
      <c r="I86" s="326"/>
      <c r="J86" s="326"/>
      <c r="K86" s="326"/>
      <c r="M86" s="12"/>
      <c r="N86" s="12"/>
      <c r="O86" s="13"/>
      <c r="P86" s="12"/>
      <c r="Q86" s="13"/>
      <c r="R86" s="12"/>
    </row>
    <row r="87" spans="1:18" ht="15.75" x14ac:dyDescent="0.25">
      <c r="A87" s="191"/>
      <c r="B87" s="191"/>
      <c r="C87" s="191"/>
      <c r="D87" s="191"/>
      <c r="E87" s="191"/>
      <c r="F87" s="191"/>
      <c r="G87" s="191"/>
      <c r="H87" s="191"/>
      <c r="I87" s="191"/>
      <c r="J87" s="191"/>
      <c r="M87" s="12"/>
      <c r="N87" s="12"/>
      <c r="O87" s="13"/>
      <c r="P87" s="12"/>
      <c r="Q87" s="13"/>
      <c r="R87" s="12"/>
    </row>
    <row r="88" spans="1:18" ht="15.75" x14ac:dyDescent="0.25">
      <c r="M88" s="12"/>
      <c r="N88" s="12"/>
      <c r="O88" s="12"/>
      <c r="P88" s="12"/>
      <c r="Q88" s="12"/>
      <c r="R88" s="12"/>
    </row>
    <row r="89" spans="1:18" ht="15.95" customHeight="1" x14ac:dyDescent="0.25">
      <c r="A89" s="1"/>
      <c r="B89" s="1"/>
      <c r="C89" s="325"/>
      <c r="D89" s="325"/>
      <c r="E89" s="325"/>
      <c r="F89" s="325"/>
      <c r="G89" s="325"/>
      <c r="H89" s="325"/>
      <c r="I89" s="325"/>
      <c r="J89" s="325"/>
      <c r="K89" s="325"/>
      <c r="L89" s="252"/>
      <c r="M89" s="252"/>
      <c r="N89" s="252"/>
      <c r="O89" s="12"/>
      <c r="P89" s="12"/>
      <c r="Q89" s="12"/>
      <c r="R89" s="12"/>
    </row>
    <row r="90" spans="1:18" ht="18" customHeight="1" x14ac:dyDescent="0.25">
      <c r="A90" s="1"/>
      <c r="B90" s="1"/>
      <c r="C90" s="325"/>
      <c r="D90" s="325"/>
      <c r="E90" s="325"/>
      <c r="F90" s="325"/>
      <c r="G90" s="325"/>
      <c r="H90" s="325"/>
      <c r="I90" s="325"/>
      <c r="J90" s="325"/>
      <c r="K90" s="325"/>
      <c r="L90" s="325"/>
      <c r="M90" s="325"/>
      <c r="N90" s="325"/>
      <c r="O90" s="13"/>
      <c r="P90" s="12"/>
      <c r="Q90" s="13"/>
      <c r="R90" s="12"/>
    </row>
    <row r="91" spans="1:18" ht="15.75" x14ac:dyDescent="0.25">
      <c r="O91" s="13"/>
      <c r="P91" s="12"/>
      <c r="Q91" s="13"/>
      <c r="R91" s="12"/>
    </row>
    <row r="92" spans="1:18" ht="20.25" x14ac:dyDescent="0.3">
      <c r="A92" s="53"/>
      <c r="B92" s="53"/>
      <c r="H92" s="220" t="s">
        <v>4</v>
      </c>
      <c r="I92" s="251" t="s">
        <v>4</v>
      </c>
      <c r="J92" s="219"/>
      <c r="K92" s="350" t="s">
        <v>4</v>
      </c>
      <c r="L92" s="350"/>
      <c r="O92" s="13"/>
      <c r="P92" s="12"/>
      <c r="Q92" s="13"/>
      <c r="R92" s="12"/>
    </row>
    <row r="93" spans="1:18" ht="15.95" customHeight="1" x14ac:dyDescent="0.25">
      <c r="E93" s="50"/>
      <c r="F93" s="50"/>
      <c r="G93" s="50"/>
      <c r="H93" s="220" t="s">
        <v>4</v>
      </c>
      <c r="I93" s="221" t="s">
        <v>4</v>
      </c>
      <c r="J93" s="50"/>
      <c r="K93" s="335" t="s">
        <v>4</v>
      </c>
      <c r="L93" s="336"/>
      <c r="M93" s="50"/>
      <c r="N93" s="50"/>
      <c r="O93" s="13"/>
      <c r="P93" s="12"/>
      <c r="Q93" s="13"/>
      <c r="R93" s="12"/>
    </row>
    <row r="94" spans="1:18" ht="15.75" x14ac:dyDescent="0.25">
      <c r="M94" s="12"/>
      <c r="N94" s="12"/>
      <c r="O94" s="12"/>
      <c r="P94" s="12"/>
      <c r="Q94" s="12"/>
      <c r="R94" s="12"/>
    </row>
    <row r="95" spans="1:18" ht="19.5" x14ac:dyDescent="0.35">
      <c r="A95" s="1"/>
      <c r="B95" s="1"/>
      <c r="C95" s="54"/>
      <c r="D95" s="54"/>
      <c r="G95" s="51"/>
      <c r="H95" s="52"/>
      <c r="I95" s="52"/>
      <c r="J95" s="52"/>
      <c r="M95" s="12"/>
      <c r="N95" s="12"/>
      <c r="O95" s="12"/>
      <c r="P95" s="12"/>
      <c r="Q95" s="12"/>
      <c r="R95" s="12"/>
    </row>
    <row r="96" spans="1:18" ht="15.75" x14ac:dyDescent="0.25">
      <c r="M96" s="12"/>
      <c r="N96" s="12"/>
      <c r="O96" s="13"/>
      <c r="P96" s="12"/>
      <c r="Q96" s="13"/>
      <c r="R96" s="12"/>
    </row>
    <row r="97" spans="13:18" ht="15.75" x14ac:dyDescent="0.25">
      <c r="M97" s="12"/>
      <c r="N97" s="12"/>
      <c r="O97" s="13"/>
      <c r="P97" s="12"/>
      <c r="Q97" s="13"/>
      <c r="R97" s="12"/>
    </row>
    <row r="98" spans="13:18" ht="15.75" x14ac:dyDescent="0.25">
      <c r="M98" s="12"/>
      <c r="N98" s="12"/>
      <c r="O98" s="13"/>
      <c r="P98" s="12"/>
      <c r="Q98" s="13"/>
      <c r="R98" s="12"/>
    </row>
    <row r="99" spans="13:18" ht="15.75" x14ac:dyDescent="0.25">
      <c r="M99" s="12"/>
      <c r="N99" s="12"/>
      <c r="O99" s="12"/>
      <c r="P99" s="12"/>
      <c r="Q99" s="12"/>
      <c r="R99" s="12"/>
    </row>
    <row r="100" spans="13:18" ht="15.75" x14ac:dyDescent="0.25">
      <c r="M100" s="12"/>
      <c r="N100" s="12"/>
      <c r="O100" s="12"/>
      <c r="P100" s="12"/>
      <c r="Q100" s="12"/>
      <c r="R100" s="12"/>
    </row>
    <row r="101" spans="13:18" ht="15.75" x14ac:dyDescent="0.25">
      <c r="M101" s="12"/>
      <c r="N101" s="12"/>
      <c r="O101" s="13"/>
      <c r="P101" s="12"/>
      <c r="Q101" s="13"/>
      <c r="R101" s="13"/>
    </row>
    <row r="102" spans="13:18" ht="15.75" x14ac:dyDescent="0.25">
      <c r="M102" s="12"/>
      <c r="N102" s="12"/>
      <c r="O102" s="12"/>
      <c r="P102" s="13"/>
      <c r="Q102" s="13"/>
      <c r="R102" s="13"/>
    </row>
    <row r="103" spans="13:18" ht="15.75" x14ac:dyDescent="0.25">
      <c r="M103" s="12"/>
      <c r="N103" s="12"/>
      <c r="O103" s="12"/>
      <c r="P103" s="13"/>
      <c r="Q103" s="13"/>
      <c r="R103" s="13"/>
    </row>
    <row r="104" spans="13:18" ht="15.75" x14ac:dyDescent="0.25">
      <c r="M104" s="12"/>
      <c r="N104" s="12"/>
      <c r="O104" s="13"/>
      <c r="P104" s="12"/>
      <c r="Q104" s="13"/>
      <c r="R104" s="13"/>
    </row>
    <row r="105" spans="13:18" ht="15.75" x14ac:dyDescent="0.25">
      <c r="M105" s="12"/>
      <c r="N105" s="12"/>
      <c r="O105" s="13"/>
      <c r="P105" s="12"/>
      <c r="Q105" s="13"/>
      <c r="R105" s="12"/>
    </row>
    <row r="106" spans="13:18" ht="15.75" x14ac:dyDescent="0.25">
      <c r="M106" s="12"/>
      <c r="N106" s="12"/>
      <c r="O106" s="13"/>
      <c r="P106" s="12"/>
      <c r="Q106" s="13"/>
      <c r="R106" s="13"/>
    </row>
    <row r="107" spans="13:18" ht="15.75" x14ac:dyDescent="0.25">
      <c r="M107" s="12"/>
      <c r="N107" s="12"/>
      <c r="O107" s="13"/>
      <c r="P107" s="12"/>
      <c r="Q107" s="13"/>
      <c r="R107" s="13"/>
    </row>
    <row r="108" spans="13:18" ht="15.75" x14ac:dyDescent="0.25">
      <c r="M108" s="12"/>
      <c r="N108" s="12"/>
      <c r="O108" s="12"/>
      <c r="P108" s="13"/>
      <c r="Q108" s="13"/>
      <c r="R108" s="13"/>
    </row>
    <row r="109" spans="13:18" ht="15.75" x14ac:dyDescent="0.25">
      <c r="M109" s="12"/>
      <c r="N109" s="12"/>
      <c r="O109" s="13"/>
      <c r="P109" s="12"/>
      <c r="Q109" s="13"/>
      <c r="R109" s="12"/>
    </row>
    <row r="110" spans="13:18" ht="15.75" x14ac:dyDescent="0.25">
      <c r="M110" s="12"/>
      <c r="N110" s="12"/>
      <c r="O110" s="13"/>
      <c r="P110" s="12"/>
      <c r="Q110" s="13"/>
      <c r="R110" s="12"/>
    </row>
    <row r="111" spans="13:18" ht="15.75" x14ac:dyDescent="0.25">
      <c r="M111" s="12"/>
      <c r="N111" s="12"/>
      <c r="O111" s="13"/>
      <c r="P111" s="12"/>
      <c r="Q111" s="13"/>
      <c r="R111" s="12"/>
    </row>
    <row r="112" spans="13:18" ht="15.75" x14ac:dyDescent="0.25">
      <c r="M112" s="12"/>
      <c r="N112" s="12"/>
      <c r="O112" s="13"/>
      <c r="P112" s="12"/>
      <c r="Q112" s="13"/>
      <c r="R112" s="12"/>
    </row>
    <row r="113" spans="13:18" ht="15.75" x14ac:dyDescent="0.25">
      <c r="M113" s="12"/>
      <c r="N113" s="12"/>
      <c r="O113" s="12"/>
      <c r="P113" s="12"/>
      <c r="Q113" s="12"/>
      <c r="R113" s="12"/>
    </row>
    <row r="114" spans="13:18" ht="15.75" x14ac:dyDescent="0.25">
      <c r="M114" s="12"/>
      <c r="N114" s="12"/>
      <c r="O114" s="12"/>
      <c r="P114" s="12"/>
      <c r="Q114" s="12"/>
      <c r="R114" s="12"/>
    </row>
    <row r="115" spans="13:18" ht="15.75" x14ac:dyDescent="0.25">
      <c r="M115" s="12"/>
      <c r="N115" s="12"/>
      <c r="O115" s="13"/>
      <c r="P115" s="12"/>
      <c r="Q115" s="13"/>
      <c r="R115" s="13"/>
    </row>
    <row r="116" spans="13:18" ht="15.75" x14ac:dyDescent="0.25">
      <c r="M116" s="12"/>
      <c r="N116" s="12"/>
      <c r="O116" s="13"/>
      <c r="P116" s="12"/>
      <c r="Q116" s="13"/>
      <c r="R116" s="13"/>
    </row>
    <row r="117" spans="13:18" ht="15.75" x14ac:dyDescent="0.25">
      <c r="M117" s="12"/>
      <c r="N117" s="12"/>
      <c r="O117" s="13"/>
      <c r="P117" s="12"/>
      <c r="Q117" s="13"/>
      <c r="R117" s="13"/>
    </row>
    <row r="118" spans="13:18" ht="15.75" x14ac:dyDescent="0.25">
      <c r="M118" s="12"/>
      <c r="N118" s="12"/>
      <c r="O118" s="13"/>
      <c r="P118" s="12"/>
      <c r="Q118" s="13"/>
      <c r="R118" s="13"/>
    </row>
    <row r="119" spans="13:18" ht="15.75" x14ac:dyDescent="0.25">
      <c r="M119" s="12"/>
      <c r="N119" s="12"/>
      <c r="O119" s="13"/>
      <c r="P119" s="12"/>
      <c r="Q119" s="13"/>
      <c r="R119" s="12"/>
    </row>
    <row r="120" spans="13:18" ht="15.75" x14ac:dyDescent="0.25">
      <c r="M120" s="12"/>
      <c r="N120" s="12"/>
      <c r="O120" s="12"/>
      <c r="P120" s="12"/>
      <c r="Q120" s="12"/>
      <c r="R120" s="12"/>
    </row>
    <row r="121" spans="13:18" ht="15.75" x14ac:dyDescent="0.25">
      <c r="M121" s="12"/>
      <c r="N121" s="12"/>
      <c r="O121" s="12"/>
      <c r="P121" s="12"/>
      <c r="Q121" s="12"/>
      <c r="R121" s="12"/>
    </row>
    <row r="122" spans="13:18" ht="15.75" x14ac:dyDescent="0.25">
      <c r="M122" s="12"/>
      <c r="N122" s="12"/>
      <c r="O122" s="13"/>
      <c r="P122" s="12"/>
      <c r="Q122" s="13"/>
      <c r="R122" s="12"/>
    </row>
    <row r="123" spans="13:18" ht="15.75" x14ac:dyDescent="0.25">
      <c r="M123" s="12"/>
      <c r="N123" s="12"/>
      <c r="O123" s="13"/>
      <c r="P123" s="12"/>
      <c r="Q123" s="13"/>
      <c r="R123" s="12"/>
    </row>
    <row r="124" spans="13:18" ht="15.75" x14ac:dyDescent="0.25">
      <c r="M124" s="12"/>
      <c r="N124" s="12"/>
      <c r="O124" s="13"/>
      <c r="P124" s="12"/>
      <c r="Q124" s="13"/>
      <c r="R124" s="12"/>
    </row>
    <row r="125" spans="13:18" ht="15.75" x14ac:dyDescent="0.25">
      <c r="M125" s="12"/>
      <c r="N125" s="12"/>
      <c r="O125" s="12"/>
      <c r="P125" s="12"/>
      <c r="Q125" s="12"/>
      <c r="R125" s="12"/>
    </row>
    <row r="126" spans="13:18" ht="15.75" x14ac:dyDescent="0.25">
      <c r="M126" s="12"/>
      <c r="N126" s="12"/>
      <c r="O126" s="12"/>
      <c r="P126" s="12"/>
      <c r="Q126" s="12"/>
      <c r="R126" s="12"/>
    </row>
    <row r="127" spans="13:18" ht="15.75" x14ac:dyDescent="0.25">
      <c r="M127" s="12"/>
      <c r="N127" s="12"/>
      <c r="O127" s="13"/>
      <c r="P127" s="12"/>
      <c r="Q127" s="13"/>
      <c r="R127" s="12"/>
    </row>
    <row r="128" spans="13:18" ht="15.75" x14ac:dyDescent="0.25">
      <c r="M128" s="12"/>
      <c r="N128" s="12"/>
      <c r="O128" s="13"/>
      <c r="P128" s="12"/>
      <c r="Q128" s="13"/>
      <c r="R128" s="12"/>
    </row>
    <row r="129" spans="13:18" ht="15.75" x14ac:dyDescent="0.25">
      <c r="M129" s="12"/>
      <c r="N129" s="12"/>
      <c r="O129" s="13"/>
      <c r="P129" s="12"/>
      <c r="Q129" s="13"/>
      <c r="R129" s="12"/>
    </row>
    <row r="130" spans="13:18" ht="15.75" x14ac:dyDescent="0.25">
      <c r="M130" s="12"/>
      <c r="N130" s="12"/>
      <c r="O130" s="13"/>
      <c r="P130" s="12"/>
      <c r="Q130" s="13"/>
      <c r="R130" s="12"/>
    </row>
    <row r="131" spans="13:18" ht="15.75" x14ac:dyDescent="0.25">
      <c r="M131" s="12"/>
      <c r="N131" s="12"/>
      <c r="O131" s="13"/>
      <c r="P131" s="12"/>
      <c r="Q131" s="13"/>
      <c r="R131" s="12"/>
    </row>
    <row r="132" spans="13:18" ht="15.75" x14ac:dyDescent="0.25">
      <c r="M132" s="12"/>
      <c r="N132" s="12"/>
      <c r="O132" s="13"/>
      <c r="P132" s="12"/>
      <c r="Q132" s="13"/>
      <c r="R132" s="12"/>
    </row>
    <row r="133" spans="13:18" ht="15.75" x14ac:dyDescent="0.25">
      <c r="M133" s="12"/>
      <c r="N133" s="12"/>
      <c r="O133" s="13"/>
      <c r="P133" s="12"/>
      <c r="Q133" s="13"/>
      <c r="R133" s="12"/>
    </row>
    <row r="134" spans="13:18" ht="15.75" x14ac:dyDescent="0.25">
      <c r="M134" s="12"/>
      <c r="N134" s="12"/>
      <c r="O134" s="13"/>
      <c r="P134" s="12"/>
      <c r="Q134" s="13"/>
      <c r="R134" s="12"/>
    </row>
    <row r="135" spans="13:18" ht="15.75" x14ac:dyDescent="0.25">
      <c r="M135" s="12"/>
      <c r="N135" s="12"/>
      <c r="O135" s="13"/>
      <c r="P135" s="12"/>
      <c r="Q135" s="13"/>
      <c r="R135" s="12"/>
    </row>
    <row r="136" spans="13:18" ht="15.75" x14ac:dyDescent="0.25">
      <c r="M136" s="12"/>
      <c r="N136" s="12"/>
      <c r="O136" s="12"/>
      <c r="P136" s="12"/>
      <c r="Q136" s="12"/>
      <c r="R136" s="12"/>
    </row>
    <row r="137" spans="13:18" ht="15.75" x14ac:dyDescent="0.25">
      <c r="M137" s="12"/>
      <c r="N137" s="12"/>
      <c r="O137" s="12"/>
      <c r="P137" s="12"/>
      <c r="Q137" s="12"/>
      <c r="R137" s="12"/>
    </row>
    <row r="138" spans="13:18" ht="15.75" x14ac:dyDescent="0.25">
      <c r="M138" s="12"/>
      <c r="N138" s="12"/>
      <c r="O138" s="13"/>
      <c r="P138" s="12"/>
      <c r="Q138" s="13"/>
      <c r="R138" s="12"/>
    </row>
    <row r="139" spans="13:18" ht="15.75" x14ac:dyDescent="0.25">
      <c r="M139" s="12"/>
      <c r="N139" s="12"/>
      <c r="O139" s="13"/>
      <c r="P139" s="12"/>
      <c r="Q139" s="13"/>
      <c r="R139" s="12"/>
    </row>
    <row r="140" spans="13:18" ht="15.75" x14ac:dyDescent="0.25">
      <c r="M140" s="12"/>
      <c r="N140" s="12"/>
      <c r="O140" s="13"/>
      <c r="P140" s="12"/>
      <c r="Q140" s="13"/>
      <c r="R140" s="12"/>
    </row>
    <row r="141" spans="13:18" ht="15.75" x14ac:dyDescent="0.25">
      <c r="M141" s="12"/>
      <c r="N141" s="12"/>
      <c r="O141" s="13"/>
      <c r="P141" s="12"/>
      <c r="Q141" s="13"/>
      <c r="R141" s="12"/>
    </row>
    <row r="142" spans="13:18" ht="15.75" x14ac:dyDescent="0.25">
      <c r="M142" s="12"/>
      <c r="N142" s="12"/>
      <c r="O142" s="13"/>
      <c r="P142" s="12"/>
      <c r="Q142" s="13"/>
      <c r="R142" s="12"/>
    </row>
    <row r="143" spans="13:18" ht="15.75" x14ac:dyDescent="0.25">
      <c r="M143" s="12"/>
      <c r="N143" s="12"/>
      <c r="O143" s="13"/>
      <c r="P143" s="12"/>
      <c r="Q143" s="13"/>
      <c r="R143" s="12"/>
    </row>
    <row r="144" spans="13:18" ht="15.75" x14ac:dyDescent="0.25">
      <c r="M144" s="12"/>
      <c r="N144" s="12"/>
      <c r="O144" s="13"/>
      <c r="P144" s="12"/>
      <c r="Q144" s="13"/>
      <c r="R144" s="12"/>
    </row>
    <row r="145" spans="13:18" ht="15.75" x14ac:dyDescent="0.25">
      <c r="M145" s="12"/>
      <c r="N145" s="12"/>
      <c r="O145" s="12"/>
      <c r="P145" s="12"/>
      <c r="Q145" s="12"/>
      <c r="R145" s="12"/>
    </row>
    <row r="146" spans="13:18" ht="15.75" x14ac:dyDescent="0.25">
      <c r="M146" s="12"/>
      <c r="N146" s="12"/>
      <c r="O146" s="12"/>
      <c r="P146" s="12"/>
      <c r="Q146" s="12"/>
      <c r="R146" s="12"/>
    </row>
    <row r="147" spans="13:18" ht="15.75" x14ac:dyDescent="0.25">
      <c r="M147" s="12"/>
      <c r="N147" s="12"/>
      <c r="O147" s="13"/>
      <c r="P147" s="12"/>
      <c r="Q147" s="13"/>
      <c r="R147" s="12"/>
    </row>
    <row r="148" spans="13:18" ht="15.75" x14ac:dyDescent="0.25">
      <c r="M148" s="12"/>
      <c r="N148" s="12"/>
      <c r="O148" s="13"/>
      <c r="P148" s="12"/>
      <c r="Q148" s="13"/>
      <c r="R148" s="12"/>
    </row>
    <row r="149" spans="13:18" ht="15.75" x14ac:dyDescent="0.25">
      <c r="M149" s="12"/>
      <c r="N149" s="12"/>
      <c r="O149" s="13"/>
      <c r="P149" s="12"/>
      <c r="Q149" s="13"/>
      <c r="R149" s="12"/>
    </row>
    <row r="150" spans="13:18" ht="15.75" x14ac:dyDescent="0.25">
      <c r="M150" s="12"/>
      <c r="N150" s="12"/>
      <c r="O150" s="13"/>
      <c r="P150" s="12"/>
      <c r="Q150" s="13"/>
      <c r="R150" s="12"/>
    </row>
    <row r="151" spans="13:18" ht="15.75" x14ac:dyDescent="0.25">
      <c r="M151" s="12"/>
      <c r="N151" s="12"/>
      <c r="O151" s="13"/>
      <c r="P151" s="12"/>
      <c r="Q151" s="13"/>
      <c r="R151" s="12"/>
    </row>
    <row r="152" spans="13:18" ht="15.75" x14ac:dyDescent="0.25">
      <c r="M152" s="12"/>
      <c r="N152" s="12"/>
      <c r="O152" s="12"/>
      <c r="P152" s="12"/>
      <c r="Q152" s="12"/>
      <c r="R152" s="12"/>
    </row>
    <row r="153" spans="13:18" ht="15.75" x14ac:dyDescent="0.25">
      <c r="M153" s="12"/>
      <c r="N153" s="12"/>
      <c r="O153" s="12"/>
      <c r="P153" s="12"/>
      <c r="Q153" s="12"/>
      <c r="R153" s="12"/>
    </row>
    <row r="154" spans="13:18" ht="15.75" x14ac:dyDescent="0.25">
      <c r="M154" s="12"/>
      <c r="N154" s="12"/>
      <c r="O154" s="13"/>
      <c r="P154" s="12"/>
      <c r="Q154" s="13"/>
      <c r="R154" s="12"/>
    </row>
    <row r="155" spans="13:18" ht="15.75" x14ac:dyDescent="0.25">
      <c r="M155" s="12"/>
      <c r="N155" s="12"/>
      <c r="O155" s="13"/>
      <c r="P155" s="12"/>
      <c r="Q155" s="13"/>
      <c r="R155" s="12"/>
    </row>
    <row r="156" spans="13:18" ht="15.75" x14ac:dyDescent="0.25">
      <c r="M156" s="12"/>
      <c r="N156" s="12"/>
      <c r="O156" s="13"/>
      <c r="P156" s="12"/>
      <c r="Q156" s="13"/>
      <c r="R156" s="12"/>
    </row>
    <row r="157" spans="13:18" ht="15.75" x14ac:dyDescent="0.25">
      <c r="M157" s="12"/>
      <c r="N157" s="12"/>
      <c r="O157" s="12"/>
      <c r="P157" s="12"/>
      <c r="Q157" s="12"/>
      <c r="R157" s="12"/>
    </row>
    <row r="158" spans="13:18" ht="15.75" x14ac:dyDescent="0.25">
      <c r="M158" s="12"/>
      <c r="N158" s="12"/>
      <c r="O158" s="12"/>
      <c r="P158" s="12"/>
      <c r="Q158" s="12"/>
      <c r="R158" s="12"/>
    </row>
    <row r="159" spans="13:18" ht="15.75" x14ac:dyDescent="0.25">
      <c r="M159" s="12"/>
      <c r="N159" s="12"/>
      <c r="O159" s="13"/>
      <c r="P159" s="12"/>
      <c r="Q159" s="13"/>
      <c r="R159" s="12"/>
    </row>
    <row r="160" spans="13:18" ht="15.75" x14ac:dyDescent="0.25">
      <c r="M160" s="12"/>
      <c r="N160" s="12"/>
      <c r="O160" s="13"/>
      <c r="P160" s="12"/>
      <c r="Q160" s="13"/>
      <c r="R160" s="12"/>
    </row>
    <row r="161" spans="13:18" ht="15.75" x14ac:dyDescent="0.25">
      <c r="M161" s="12"/>
      <c r="N161" s="12"/>
      <c r="O161" s="13"/>
      <c r="P161" s="12"/>
      <c r="Q161" s="13"/>
      <c r="R161" s="12"/>
    </row>
    <row r="162" spans="13:18" ht="15.75" x14ac:dyDescent="0.25">
      <c r="M162" s="12"/>
      <c r="N162" s="12"/>
      <c r="O162" s="12"/>
      <c r="P162" s="12"/>
      <c r="Q162" s="12"/>
      <c r="R162" s="12"/>
    </row>
    <row r="163" spans="13:18" ht="15.75" x14ac:dyDescent="0.25">
      <c r="M163" s="12"/>
      <c r="N163" s="12"/>
      <c r="O163" s="13"/>
      <c r="P163" s="12"/>
      <c r="Q163" s="13"/>
      <c r="R163" s="12"/>
    </row>
    <row r="164" spans="13:18" ht="15.75" x14ac:dyDescent="0.25">
      <c r="M164" s="12"/>
      <c r="N164" s="12"/>
      <c r="O164" s="13"/>
      <c r="P164" s="12"/>
      <c r="Q164" s="13"/>
      <c r="R164" s="12"/>
    </row>
    <row r="165" spans="13:18" ht="15.75" x14ac:dyDescent="0.25">
      <c r="M165" s="12"/>
      <c r="N165" s="12"/>
      <c r="O165" s="12"/>
      <c r="P165" s="12"/>
      <c r="Q165" s="12"/>
      <c r="R165" s="12"/>
    </row>
    <row r="166" spans="13:18" ht="15.75" x14ac:dyDescent="0.25">
      <c r="M166" s="12"/>
      <c r="N166" s="12"/>
      <c r="O166" s="12"/>
      <c r="P166" s="12"/>
      <c r="Q166" s="12"/>
      <c r="R166" s="12"/>
    </row>
    <row r="167" spans="13:18" ht="15.75" x14ac:dyDescent="0.25">
      <c r="M167" s="12"/>
      <c r="N167" s="12"/>
      <c r="O167" s="13"/>
      <c r="P167" s="12"/>
      <c r="Q167" s="13"/>
      <c r="R167" s="12"/>
    </row>
    <row r="168" spans="13:18" ht="15.75" x14ac:dyDescent="0.25">
      <c r="M168" s="12"/>
      <c r="N168" s="12"/>
      <c r="O168" s="13"/>
      <c r="P168" s="12"/>
      <c r="Q168" s="13"/>
      <c r="R168" s="12"/>
    </row>
    <row r="169" spans="13:18" ht="15.75" x14ac:dyDescent="0.25">
      <c r="M169" s="12"/>
      <c r="N169" s="12"/>
      <c r="O169" s="13"/>
      <c r="P169" s="12"/>
      <c r="Q169" s="13"/>
      <c r="R169" s="12"/>
    </row>
    <row r="170" spans="13:18" ht="15.75" x14ac:dyDescent="0.25">
      <c r="M170" s="12"/>
      <c r="N170" s="12"/>
      <c r="O170" s="13"/>
      <c r="P170" s="12"/>
      <c r="Q170" s="13"/>
      <c r="R170" s="12"/>
    </row>
    <row r="171" spans="13:18" ht="15.75" x14ac:dyDescent="0.25">
      <c r="M171" s="12"/>
      <c r="N171" s="12"/>
      <c r="O171" s="13"/>
      <c r="P171" s="12"/>
      <c r="Q171" s="13"/>
      <c r="R171" s="12"/>
    </row>
    <row r="172" spans="13:18" ht="15.75" x14ac:dyDescent="0.25">
      <c r="M172" s="12"/>
      <c r="N172" s="12"/>
      <c r="O172" s="13"/>
      <c r="P172" s="12"/>
      <c r="Q172" s="13"/>
      <c r="R172" s="12"/>
    </row>
    <row r="173" spans="13:18" ht="15.75" x14ac:dyDescent="0.25">
      <c r="M173" s="12"/>
      <c r="N173" s="12"/>
      <c r="O173" s="13"/>
      <c r="P173" s="12"/>
      <c r="Q173" s="13"/>
      <c r="R173" s="12"/>
    </row>
    <row r="174" spans="13:18" ht="15.75" x14ac:dyDescent="0.25">
      <c r="M174" s="12"/>
      <c r="N174" s="12"/>
      <c r="O174" s="12"/>
      <c r="P174" s="12"/>
      <c r="Q174" s="12"/>
      <c r="R174" s="12"/>
    </row>
    <row r="175" spans="13:18" ht="15.75" x14ac:dyDescent="0.25">
      <c r="M175" s="12"/>
      <c r="N175" s="12"/>
      <c r="O175" s="12"/>
      <c r="P175" s="12"/>
      <c r="Q175" s="12"/>
      <c r="R175" s="12"/>
    </row>
    <row r="176" spans="13:18" ht="15.75" x14ac:dyDescent="0.25">
      <c r="M176" s="12"/>
      <c r="N176" s="12"/>
      <c r="O176" s="13"/>
      <c r="P176" s="12"/>
      <c r="Q176" s="13"/>
      <c r="R176" s="12"/>
    </row>
    <row r="177" spans="13:18" ht="15.75" x14ac:dyDescent="0.25">
      <c r="M177" s="12"/>
      <c r="N177" s="12"/>
      <c r="O177" s="13"/>
      <c r="P177" s="12"/>
      <c r="Q177" s="13"/>
      <c r="R177" s="12"/>
    </row>
    <row r="178" spans="13:18" ht="15.75" x14ac:dyDescent="0.25">
      <c r="M178" s="12"/>
      <c r="N178" s="12"/>
      <c r="O178" s="13"/>
      <c r="P178" s="12"/>
      <c r="Q178" s="13"/>
      <c r="R178" s="12"/>
    </row>
    <row r="179" spans="13:18" ht="15.75" x14ac:dyDescent="0.25">
      <c r="M179" s="12"/>
      <c r="N179" s="12"/>
      <c r="O179" s="13"/>
      <c r="P179" s="12"/>
      <c r="Q179" s="13"/>
      <c r="R179" s="12"/>
    </row>
    <row r="180" spans="13:18" ht="15.75" x14ac:dyDescent="0.25">
      <c r="M180" s="12"/>
      <c r="N180" s="12"/>
      <c r="O180" s="13"/>
      <c r="P180" s="12"/>
      <c r="Q180" s="13"/>
      <c r="R180" s="12"/>
    </row>
    <row r="181" spans="13:18" ht="15.75" x14ac:dyDescent="0.25">
      <c r="M181" s="12"/>
      <c r="N181" s="12"/>
      <c r="O181" s="13"/>
      <c r="P181" s="12"/>
      <c r="Q181" s="13"/>
      <c r="R181" s="12"/>
    </row>
    <row r="182" spans="13:18" ht="15.75" x14ac:dyDescent="0.25">
      <c r="M182" s="12"/>
      <c r="N182" s="12"/>
      <c r="O182" s="13"/>
      <c r="P182" s="12"/>
      <c r="Q182" s="13"/>
      <c r="R182" s="12"/>
    </row>
    <row r="183" spans="13:18" ht="15.75" x14ac:dyDescent="0.25">
      <c r="M183" s="12"/>
      <c r="N183" s="12"/>
      <c r="O183" s="13"/>
      <c r="P183" s="12"/>
      <c r="Q183" s="13"/>
      <c r="R183" s="12"/>
    </row>
    <row r="184" spans="13:18" ht="15.75" x14ac:dyDescent="0.25">
      <c r="M184" s="12"/>
      <c r="N184" s="12"/>
      <c r="O184" s="13"/>
      <c r="P184" s="12"/>
      <c r="Q184" s="13"/>
      <c r="R184" s="12"/>
    </row>
    <row r="185" spans="13:18" ht="15.75" x14ac:dyDescent="0.25">
      <c r="M185" s="12"/>
      <c r="N185" s="12"/>
      <c r="O185" s="12"/>
      <c r="P185" s="12"/>
      <c r="Q185" s="12"/>
      <c r="R185" s="12"/>
    </row>
    <row r="186" spans="13:18" ht="15.75" x14ac:dyDescent="0.25">
      <c r="M186" s="12"/>
      <c r="N186" s="12"/>
      <c r="O186" s="12"/>
      <c r="P186" s="12"/>
      <c r="Q186" s="12"/>
      <c r="R186" s="12"/>
    </row>
    <row r="187" spans="13:18" ht="15.75" x14ac:dyDescent="0.25">
      <c r="M187" s="12"/>
      <c r="N187" s="12"/>
      <c r="O187" s="12"/>
      <c r="P187" s="13"/>
      <c r="Q187" s="12"/>
      <c r="R187" s="13"/>
    </row>
    <row r="188" spans="13:18" ht="15.75" x14ac:dyDescent="0.25">
      <c r="M188" s="12"/>
      <c r="N188" s="12"/>
      <c r="O188" s="12"/>
      <c r="P188" s="13"/>
      <c r="Q188" s="12"/>
      <c r="R188" s="13"/>
    </row>
    <row r="189" spans="13:18" ht="15.75" x14ac:dyDescent="0.25">
      <c r="M189" s="12"/>
      <c r="N189" s="12"/>
      <c r="O189" s="12"/>
      <c r="P189" s="13"/>
      <c r="Q189" s="12"/>
      <c r="R189" s="13"/>
    </row>
    <row r="190" spans="13:18" ht="15.75" x14ac:dyDescent="0.25">
      <c r="M190" s="12"/>
      <c r="N190" s="12"/>
      <c r="O190" s="12"/>
      <c r="P190" s="13"/>
      <c r="Q190" s="12"/>
      <c r="R190" s="13"/>
    </row>
    <row r="191" spans="13:18" ht="15.75" x14ac:dyDescent="0.25">
      <c r="M191" s="12"/>
      <c r="N191" s="12"/>
      <c r="O191" s="12"/>
      <c r="P191" s="13"/>
      <c r="Q191" s="12"/>
      <c r="R191" s="13"/>
    </row>
    <row r="192" spans="13:18" ht="15.75" x14ac:dyDescent="0.25">
      <c r="M192" s="12"/>
      <c r="N192" s="12"/>
      <c r="O192" s="12"/>
      <c r="P192" s="13"/>
      <c r="Q192" s="12"/>
      <c r="R192" s="13"/>
    </row>
    <row r="193" spans="13:18" ht="15.75" x14ac:dyDescent="0.25">
      <c r="M193" s="12"/>
      <c r="N193" s="12"/>
      <c r="O193" s="12"/>
      <c r="P193" s="13"/>
      <c r="Q193" s="12"/>
      <c r="R193" s="13"/>
    </row>
    <row r="194" spans="13:18" ht="15.75" x14ac:dyDescent="0.25">
      <c r="M194" s="12"/>
      <c r="N194" s="12"/>
      <c r="O194" s="12"/>
      <c r="P194" s="13"/>
      <c r="Q194" s="12"/>
      <c r="R194" s="13"/>
    </row>
    <row r="195" spans="13:18" ht="15.75" x14ac:dyDescent="0.25">
      <c r="M195" s="12"/>
      <c r="N195" s="12"/>
      <c r="O195" s="12"/>
      <c r="P195" s="13"/>
      <c r="Q195" s="12"/>
      <c r="R195" s="13"/>
    </row>
    <row r="196" spans="13:18" ht="15.75" x14ac:dyDescent="0.25">
      <c r="M196" s="12"/>
      <c r="N196" s="12"/>
      <c r="O196" s="12"/>
      <c r="P196" s="13"/>
      <c r="Q196" s="12"/>
      <c r="R196" s="13"/>
    </row>
    <row r="197" spans="13:18" ht="15.75" x14ac:dyDescent="0.25">
      <c r="M197" s="12"/>
      <c r="N197" s="12"/>
      <c r="O197" s="12"/>
      <c r="P197" s="13"/>
      <c r="Q197" s="12"/>
      <c r="R197" s="13"/>
    </row>
    <row r="198" spans="13:18" ht="15.75" x14ac:dyDescent="0.25">
      <c r="M198" s="12"/>
      <c r="N198" s="12"/>
      <c r="O198" s="12"/>
      <c r="P198" s="13"/>
      <c r="Q198" s="12"/>
      <c r="R198" s="13"/>
    </row>
    <row r="199" spans="13:18" ht="15.75" x14ac:dyDescent="0.25">
      <c r="M199" s="12"/>
      <c r="N199" s="12"/>
      <c r="O199" s="12"/>
      <c r="P199" s="13"/>
      <c r="Q199" s="12"/>
      <c r="R199" s="13"/>
    </row>
    <row r="200" spans="13:18" ht="15.75" x14ac:dyDescent="0.25">
      <c r="M200" s="12"/>
      <c r="N200" s="12"/>
      <c r="O200" s="12"/>
      <c r="P200" s="13"/>
      <c r="Q200" s="12"/>
      <c r="R200" s="13"/>
    </row>
    <row r="201" spans="13:18" ht="15.75" x14ac:dyDescent="0.25">
      <c r="M201" s="12"/>
      <c r="N201" s="12"/>
      <c r="O201" s="12"/>
      <c r="P201" s="12"/>
      <c r="Q201" s="12"/>
      <c r="R201" s="12"/>
    </row>
    <row r="202" spans="13:18" ht="15.75" x14ac:dyDescent="0.25">
      <c r="M202" s="12"/>
      <c r="N202" s="12"/>
      <c r="O202" s="12"/>
      <c r="P202" s="12"/>
      <c r="Q202" s="12"/>
      <c r="R202" s="12"/>
    </row>
    <row r="203" spans="13:18" ht="15.75" x14ac:dyDescent="0.25">
      <c r="M203" s="12"/>
      <c r="N203" s="12"/>
      <c r="O203" s="13"/>
      <c r="P203" s="12"/>
      <c r="Q203" s="13"/>
      <c r="R203" s="12"/>
    </row>
    <row r="204" spans="13:18" ht="15.75" x14ac:dyDescent="0.25">
      <c r="M204" s="12"/>
      <c r="N204" s="12"/>
      <c r="O204" s="13"/>
      <c r="P204" s="12"/>
      <c r="Q204" s="13"/>
      <c r="R204" s="12"/>
    </row>
    <row r="205" spans="13:18" ht="15.75" x14ac:dyDescent="0.25">
      <c r="M205" s="12"/>
      <c r="N205" s="12"/>
      <c r="O205" s="13"/>
      <c r="P205" s="12"/>
      <c r="Q205" s="13"/>
      <c r="R205" s="12"/>
    </row>
    <row r="206" spans="13:18" ht="15.75" x14ac:dyDescent="0.25">
      <c r="M206" s="12"/>
      <c r="N206" s="12"/>
      <c r="O206" s="12"/>
      <c r="P206" s="12"/>
      <c r="Q206" s="12"/>
      <c r="R206" s="12"/>
    </row>
    <row r="207" spans="13:18" ht="15.75" x14ac:dyDescent="0.25">
      <c r="M207" s="12"/>
      <c r="N207" s="12"/>
      <c r="O207" s="12"/>
      <c r="P207" s="12"/>
      <c r="Q207" s="12"/>
      <c r="R207" s="12"/>
    </row>
    <row r="208" spans="13:18" ht="15.75" x14ac:dyDescent="0.25">
      <c r="M208" s="12"/>
      <c r="N208" s="12"/>
      <c r="O208" s="13"/>
      <c r="P208" s="12"/>
      <c r="Q208" s="13"/>
      <c r="R208" s="12"/>
    </row>
    <row r="209" spans="13:18" ht="15.75" x14ac:dyDescent="0.25">
      <c r="M209" s="12"/>
      <c r="N209" s="12"/>
      <c r="O209" s="13"/>
      <c r="P209" s="12"/>
      <c r="Q209" s="13"/>
      <c r="R209" s="12"/>
    </row>
    <row r="210" spans="13:18" ht="15.75" x14ac:dyDescent="0.25">
      <c r="M210" s="12"/>
      <c r="N210" s="12"/>
      <c r="O210" s="13"/>
      <c r="P210" s="12"/>
      <c r="Q210" s="13"/>
      <c r="R210" s="12"/>
    </row>
    <row r="211" spans="13:18" ht="15.75" x14ac:dyDescent="0.25">
      <c r="M211" s="12"/>
      <c r="N211" s="12"/>
      <c r="O211" s="12"/>
      <c r="P211" s="12"/>
      <c r="Q211" s="12"/>
      <c r="R211" s="12"/>
    </row>
    <row r="212" spans="13:18" ht="15.75" x14ac:dyDescent="0.25">
      <c r="M212" s="12"/>
      <c r="N212" s="12"/>
      <c r="O212" s="12"/>
      <c r="P212" s="12"/>
      <c r="Q212" s="12"/>
      <c r="R212" s="12"/>
    </row>
    <row r="213" spans="13:18" ht="15.75" x14ac:dyDescent="0.25">
      <c r="M213" s="12"/>
      <c r="N213" s="12"/>
      <c r="O213" s="13"/>
      <c r="P213" s="12"/>
      <c r="Q213" s="13"/>
      <c r="R213" s="12"/>
    </row>
    <row r="214" spans="13:18" ht="15.75" x14ac:dyDescent="0.25">
      <c r="M214" s="12"/>
      <c r="N214" s="12"/>
      <c r="O214" s="13"/>
      <c r="P214" s="12"/>
      <c r="Q214" s="13"/>
      <c r="R214" s="12"/>
    </row>
    <row r="215" spans="13:18" ht="15.75" x14ac:dyDescent="0.25">
      <c r="M215" s="12"/>
      <c r="N215" s="12"/>
      <c r="O215" s="13"/>
      <c r="P215" s="12"/>
      <c r="Q215" s="13"/>
      <c r="R215" s="12"/>
    </row>
    <row r="216" spans="13:18" ht="15.75" x14ac:dyDescent="0.25">
      <c r="M216" s="12"/>
      <c r="N216" s="12"/>
      <c r="O216" s="12"/>
      <c r="P216" s="12"/>
      <c r="Q216" s="12"/>
      <c r="R216" s="12"/>
    </row>
    <row r="217" spans="13:18" ht="15.75" x14ac:dyDescent="0.25">
      <c r="M217" s="12"/>
      <c r="N217" s="12"/>
      <c r="O217" s="12"/>
      <c r="P217" s="12"/>
      <c r="Q217" s="12"/>
      <c r="R217" s="12"/>
    </row>
    <row r="218" spans="13:18" ht="15.75" x14ac:dyDescent="0.25">
      <c r="M218" s="12"/>
      <c r="N218" s="12"/>
      <c r="O218" s="13"/>
      <c r="P218" s="12"/>
      <c r="Q218" s="13"/>
      <c r="R218" s="12"/>
    </row>
    <row r="219" spans="13:18" ht="15.75" x14ac:dyDescent="0.25">
      <c r="M219" s="12"/>
      <c r="N219" s="12"/>
      <c r="O219" s="13"/>
      <c r="P219" s="12"/>
      <c r="Q219" s="13"/>
      <c r="R219" s="12"/>
    </row>
    <row r="220" spans="13:18" ht="15.75" x14ac:dyDescent="0.25">
      <c r="M220" s="12"/>
      <c r="N220" s="12"/>
      <c r="O220" s="13"/>
      <c r="P220" s="12"/>
      <c r="Q220" s="13"/>
      <c r="R220" s="12"/>
    </row>
    <row r="221" spans="13:18" ht="15.75" x14ac:dyDescent="0.25">
      <c r="M221" s="12"/>
      <c r="N221" s="12"/>
      <c r="O221" s="13"/>
      <c r="P221" s="12"/>
      <c r="Q221" s="13"/>
      <c r="R221" s="12"/>
    </row>
    <row r="222" spans="13:18" ht="15.75" x14ac:dyDescent="0.25">
      <c r="M222" s="12"/>
      <c r="N222" s="12"/>
      <c r="O222" s="13"/>
      <c r="P222" s="12"/>
      <c r="Q222" s="13"/>
      <c r="R222" s="12"/>
    </row>
    <row r="223" spans="13:18" ht="15.75" x14ac:dyDescent="0.25">
      <c r="M223" s="12"/>
      <c r="N223" s="12"/>
      <c r="O223" s="13"/>
      <c r="P223" s="12"/>
      <c r="Q223" s="13"/>
      <c r="R223" s="12"/>
    </row>
    <row r="224" spans="13:18" ht="15.75" x14ac:dyDescent="0.25">
      <c r="M224" s="12"/>
      <c r="N224" s="12"/>
      <c r="O224" s="12"/>
      <c r="P224" s="12"/>
      <c r="Q224" s="12"/>
      <c r="R224" s="12"/>
    </row>
    <row r="225" spans="13:18" ht="15.75" x14ac:dyDescent="0.25">
      <c r="M225" s="12"/>
      <c r="N225" s="12"/>
      <c r="O225" s="12"/>
      <c r="P225" s="12"/>
      <c r="Q225" s="12"/>
      <c r="R225" s="12"/>
    </row>
    <row r="226" spans="13:18" ht="15.75" x14ac:dyDescent="0.25">
      <c r="M226" s="12"/>
      <c r="N226" s="12"/>
      <c r="O226" s="13"/>
      <c r="P226" s="12"/>
      <c r="Q226" s="13"/>
      <c r="R226" s="12"/>
    </row>
    <row r="227" spans="13:18" ht="15.75" x14ac:dyDescent="0.25">
      <c r="M227" s="12"/>
      <c r="N227" s="12"/>
      <c r="O227" s="13"/>
      <c r="P227" s="12"/>
      <c r="Q227" s="13"/>
      <c r="R227" s="12"/>
    </row>
    <row r="228" spans="13:18" ht="15.75" x14ac:dyDescent="0.25">
      <c r="M228" s="12"/>
      <c r="N228" s="12"/>
      <c r="O228" s="13"/>
      <c r="P228" s="12"/>
      <c r="Q228" s="13"/>
      <c r="R228" s="12"/>
    </row>
    <row r="229" spans="13:18" ht="15.75" x14ac:dyDescent="0.25">
      <c r="M229" s="12"/>
      <c r="N229" s="12"/>
      <c r="O229" s="13"/>
      <c r="P229" s="12"/>
      <c r="Q229" s="13"/>
      <c r="R229" s="12"/>
    </row>
    <row r="230" spans="13:18" ht="15.75" x14ac:dyDescent="0.25">
      <c r="M230" s="12"/>
      <c r="N230" s="12"/>
      <c r="O230" s="13"/>
      <c r="P230" s="12"/>
      <c r="Q230" s="13"/>
      <c r="R230" s="12"/>
    </row>
    <row r="231" spans="13:18" ht="15.75" x14ac:dyDescent="0.25">
      <c r="M231" s="12"/>
      <c r="N231" s="12"/>
      <c r="O231" s="12"/>
      <c r="P231" s="12"/>
      <c r="Q231" s="12"/>
      <c r="R231" s="12"/>
    </row>
    <row r="232" spans="13:18" ht="15.75" x14ac:dyDescent="0.25">
      <c r="M232" s="12"/>
      <c r="N232" s="12"/>
      <c r="O232" s="12"/>
      <c r="P232" s="12"/>
      <c r="Q232" s="12"/>
      <c r="R232" s="12"/>
    </row>
    <row r="233" spans="13:18" ht="15.75" x14ac:dyDescent="0.25">
      <c r="M233" s="12"/>
      <c r="N233" s="12"/>
      <c r="O233" s="13"/>
      <c r="P233" s="12"/>
      <c r="Q233" s="13"/>
      <c r="R233" s="12"/>
    </row>
    <row r="234" spans="13:18" ht="15.75" x14ac:dyDescent="0.25">
      <c r="M234" s="12"/>
      <c r="N234" s="12"/>
      <c r="O234" s="13"/>
      <c r="P234" s="12"/>
      <c r="Q234" s="13"/>
      <c r="R234" s="12"/>
    </row>
    <row r="235" spans="13:18" ht="15.75" x14ac:dyDescent="0.25">
      <c r="M235" s="12"/>
      <c r="N235" s="12"/>
      <c r="O235" s="13"/>
      <c r="P235" s="12"/>
      <c r="Q235" s="13"/>
      <c r="R235" s="12"/>
    </row>
    <row r="236" spans="13:18" ht="15.75" x14ac:dyDescent="0.25">
      <c r="M236" s="12"/>
      <c r="N236" s="12"/>
      <c r="O236" s="12"/>
      <c r="P236" s="12"/>
      <c r="Q236" s="12"/>
      <c r="R236" s="12"/>
    </row>
    <row r="237" spans="13:18" ht="15.75" x14ac:dyDescent="0.25">
      <c r="M237" s="12"/>
      <c r="N237" s="12"/>
      <c r="O237" s="12"/>
      <c r="P237" s="12"/>
      <c r="Q237" s="12"/>
      <c r="R237" s="12"/>
    </row>
    <row r="238" spans="13:18" ht="15.75" x14ac:dyDescent="0.25">
      <c r="M238" s="12"/>
      <c r="N238" s="12"/>
      <c r="O238" s="13"/>
      <c r="P238" s="12"/>
      <c r="Q238" s="13"/>
      <c r="R238" s="12"/>
    </row>
    <row r="239" spans="13:18" ht="15.75" x14ac:dyDescent="0.25">
      <c r="M239" s="12"/>
      <c r="N239" s="12"/>
      <c r="O239" s="13"/>
      <c r="P239" s="12"/>
      <c r="Q239" s="13"/>
      <c r="R239" s="12"/>
    </row>
    <row r="240" spans="13:18" ht="15.75" x14ac:dyDescent="0.25">
      <c r="M240" s="12"/>
      <c r="N240" s="12"/>
      <c r="O240" s="13"/>
      <c r="P240" s="12"/>
      <c r="Q240" s="13"/>
      <c r="R240" s="12"/>
    </row>
    <row r="241" spans="13:18" ht="15.75" x14ac:dyDescent="0.25">
      <c r="M241" s="12"/>
      <c r="N241" s="12"/>
      <c r="O241" s="13"/>
      <c r="P241" s="12"/>
      <c r="Q241" s="13"/>
      <c r="R241" s="12"/>
    </row>
    <row r="242" spans="13:18" ht="15.75" x14ac:dyDescent="0.25">
      <c r="M242" s="12"/>
      <c r="N242" s="12"/>
      <c r="O242" s="13"/>
      <c r="P242" s="12"/>
      <c r="Q242" s="13"/>
      <c r="R242" s="12"/>
    </row>
    <row r="243" spans="13:18" ht="15.75" x14ac:dyDescent="0.25">
      <c r="M243" s="12"/>
      <c r="N243" s="12"/>
      <c r="O243" s="13"/>
      <c r="P243" s="12"/>
      <c r="Q243" s="13"/>
      <c r="R243" s="12"/>
    </row>
    <row r="244" spans="13:18" ht="15.75" x14ac:dyDescent="0.25">
      <c r="M244" s="12"/>
      <c r="N244" s="12"/>
      <c r="O244" s="13"/>
      <c r="P244" s="12"/>
      <c r="Q244" s="13"/>
      <c r="R244" s="12"/>
    </row>
    <row r="245" spans="13:18" ht="15.75" x14ac:dyDescent="0.25">
      <c r="M245" s="12"/>
      <c r="N245" s="12"/>
      <c r="O245" s="13"/>
      <c r="P245" s="12"/>
      <c r="Q245" s="13"/>
      <c r="R245" s="12"/>
    </row>
    <row r="246" spans="13:18" ht="15.75" x14ac:dyDescent="0.25">
      <c r="M246" s="12"/>
      <c r="N246" s="12"/>
      <c r="O246" s="13"/>
      <c r="P246" s="12"/>
      <c r="Q246" s="13"/>
      <c r="R246" s="12"/>
    </row>
    <row r="247" spans="13:18" ht="15.75" x14ac:dyDescent="0.25">
      <c r="M247" s="12"/>
      <c r="N247" s="12"/>
      <c r="O247" s="13"/>
      <c r="P247" s="12"/>
      <c r="Q247" s="13"/>
      <c r="R247" s="12"/>
    </row>
    <row r="248" spans="13:18" ht="15.75" x14ac:dyDescent="0.25">
      <c r="M248" s="12"/>
      <c r="N248" s="12"/>
      <c r="O248" s="13"/>
      <c r="P248" s="12"/>
      <c r="Q248" s="13"/>
      <c r="R248" s="12"/>
    </row>
    <row r="249" spans="13:18" ht="15.75" x14ac:dyDescent="0.25">
      <c r="M249" s="12"/>
      <c r="N249" s="12"/>
      <c r="O249" s="12"/>
      <c r="P249" s="12"/>
      <c r="Q249" s="12"/>
      <c r="R249" s="12"/>
    </row>
    <row r="250" spans="13:18" ht="15.75" x14ac:dyDescent="0.25">
      <c r="M250" s="12"/>
      <c r="N250" s="12"/>
      <c r="O250" s="12"/>
      <c r="P250" s="12"/>
      <c r="Q250" s="12"/>
      <c r="R250" s="12"/>
    </row>
    <row r="251" spans="13:18" ht="15.75" x14ac:dyDescent="0.25">
      <c r="M251" s="12"/>
      <c r="N251" s="12"/>
      <c r="O251" s="13"/>
      <c r="P251" s="12"/>
      <c r="Q251" s="13"/>
      <c r="R251" s="12"/>
    </row>
    <row r="252" spans="13:18" ht="15.75" x14ac:dyDescent="0.25">
      <c r="M252" s="12"/>
      <c r="N252" s="12"/>
      <c r="O252" s="13"/>
      <c r="P252" s="12"/>
      <c r="Q252" s="13"/>
      <c r="R252" s="12"/>
    </row>
    <row r="253" spans="13:18" ht="15.75" x14ac:dyDescent="0.25">
      <c r="M253" s="12"/>
      <c r="N253" s="12"/>
      <c r="O253" s="13"/>
      <c r="P253" s="12"/>
      <c r="Q253" s="13"/>
      <c r="R253" s="12"/>
    </row>
    <row r="254" spans="13:18" ht="15.75" x14ac:dyDescent="0.25">
      <c r="M254" s="12"/>
      <c r="N254" s="12"/>
      <c r="O254" s="13"/>
      <c r="P254" s="12"/>
      <c r="Q254" s="13"/>
      <c r="R254" s="12"/>
    </row>
    <row r="255" spans="13:18" ht="15.75" x14ac:dyDescent="0.25">
      <c r="M255" s="12"/>
      <c r="N255" s="12"/>
      <c r="O255" s="12"/>
      <c r="P255" s="12"/>
      <c r="Q255" s="12"/>
      <c r="R255" s="12"/>
    </row>
    <row r="256" spans="13:18" ht="15.75" x14ac:dyDescent="0.25">
      <c r="M256" s="12"/>
      <c r="N256" s="12"/>
      <c r="O256" s="12"/>
      <c r="P256" s="12"/>
      <c r="Q256" s="12"/>
      <c r="R256" s="12"/>
    </row>
    <row r="257" spans="13:18" ht="15.75" x14ac:dyDescent="0.25">
      <c r="M257" s="12"/>
      <c r="N257" s="12"/>
      <c r="O257" s="13"/>
      <c r="P257" s="12"/>
      <c r="Q257" s="13"/>
      <c r="R257" s="12"/>
    </row>
    <row r="258" spans="13:18" ht="15.75" x14ac:dyDescent="0.25">
      <c r="M258" s="12"/>
      <c r="N258" s="12"/>
      <c r="O258" s="13"/>
      <c r="P258" s="12"/>
      <c r="Q258" s="13"/>
      <c r="R258" s="12"/>
    </row>
    <row r="259" spans="13:18" ht="15.75" x14ac:dyDescent="0.25">
      <c r="M259" s="12"/>
      <c r="N259" s="12"/>
      <c r="O259" s="13"/>
      <c r="P259" s="12"/>
      <c r="Q259" s="13"/>
      <c r="R259" s="12"/>
    </row>
    <row r="260" spans="13:18" ht="15.75" x14ac:dyDescent="0.25">
      <c r="M260" s="12"/>
      <c r="N260" s="12"/>
      <c r="O260" s="12"/>
      <c r="P260" s="12"/>
      <c r="Q260" s="12"/>
      <c r="R260" s="12"/>
    </row>
    <row r="261" spans="13:18" ht="15.75" x14ac:dyDescent="0.25">
      <c r="M261" s="12"/>
      <c r="N261" s="12"/>
      <c r="O261" s="12"/>
      <c r="P261" s="12"/>
      <c r="Q261" s="12"/>
      <c r="R261" s="12"/>
    </row>
    <row r="262" spans="13:18" ht="15.75" x14ac:dyDescent="0.25">
      <c r="M262" s="12"/>
      <c r="N262" s="12"/>
      <c r="O262" s="12"/>
      <c r="P262" s="13"/>
      <c r="Q262" s="12"/>
      <c r="R262" s="13"/>
    </row>
    <row r="263" spans="13:18" ht="15.75" x14ac:dyDescent="0.25">
      <c r="M263" s="12"/>
      <c r="N263" s="12"/>
      <c r="O263" s="12"/>
      <c r="P263" s="13"/>
      <c r="Q263" s="12"/>
      <c r="R263" s="13"/>
    </row>
    <row r="264" spans="13:18" ht="15.75" x14ac:dyDescent="0.25">
      <c r="M264" s="12"/>
      <c r="N264" s="12"/>
      <c r="O264" s="12"/>
      <c r="P264" s="13"/>
      <c r="Q264" s="12"/>
      <c r="R264" s="13"/>
    </row>
    <row r="265" spans="13:18" ht="15.75" x14ac:dyDescent="0.25">
      <c r="M265" s="12"/>
      <c r="N265" s="12"/>
      <c r="O265" s="12"/>
      <c r="P265" s="13"/>
      <c r="Q265" s="12"/>
      <c r="R265" s="13"/>
    </row>
    <row r="266" spans="13:18" ht="15.75" x14ac:dyDescent="0.25">
      <c r="M266" s="12"/>
      <c r="N266" s="12"/>
      <c r="O266" s="12"/>
      <c r="P266" s="13"/>
      <c r="Q266" s="12"/>
      <c r="R266" s="13"/>
    </row>
    <row r="267" spans="13:18" ht="15.75" x14ac:dyDescent="0.25">
      <c r="M267" s="12"/>
      <c r="N267" s="12"/>
      <c r="O267" s="12"/>
      <c r="P267" s="13"/>
      <c r="Q267" s="12"/>
      <c r="R267" s="13"/>
    </row>
    <row r="268" spans="13:18" ht="15.75" x14ac:dyDescent="0.25">
      <c r="M268" s="12"/>
      <c r="N268" s="12"/>
      <c r="O268" s="12"/>
      <c r="P268" s="13"/>
      <c r="Q268" s="12"/>
      <c r="R268" s="13"/>
    </row>
    <row r="269" spans="13:18" ht="15.75" x14ac:dyDescent="0.25">
      <c r="M269" s="12"/>
      <c r="N269" s="12"/>
      <c r="O269" s="12"/>
      <c r="P269" s="13"/>
      <c r="Q269" s="12"/>
      <c r="R269" s="13"/>
    </row>
    <row r="270" spans="13:18" ht="15.75" x14ac:dyDescent="0.25">
      <c r="M270" s="12"/>
      <c r="N270" s="12"/>
      <c r="O270" s="12"/>
      <c r="P270" s="13"/>
      <c r="Q270" s="12"/>
      <c r="R270" s="13"/>
    </row>
    <row r="271" spans="13:18" ht="15.75" x14ac:dyDescent="0.25">
      <c r="M271" s="12"/>
      <c r="N271" s="12"/>
      <c r="O271" s="12"/>
      <c r="P271" s="13"/>
      <c r="Q271" s="12"/>
      <c r="R271" s="13"/>
    </row>
    <row r="272" spans="13:18" ht="15.75" x14ac:dyDescent="0.25">
      <c r="M272" s="12"/>
      <c r="N272" s="12"/>
      <c r="O272" s="12"/>
      <c r="P272" s="13"/>
      <c r="Q272" s="12"/>
      <c r="R272" s="13"/>
    </row>
    <row r="273" spans="13:18" ht="15.75" x14ac:dyDescent="0.25">
      <c r="M273" s="12"/>
      <c r="N273" s="12"/>
      <c r="O273" s="12"/>
      <c r="P273" s="12"/>
      <c r="Q273" s="12"/>
      <c r="R273" s="12"/>
    </row>
    <row r="274" spans="13:18" ht="15.75" x14ac:dyDescent="0.25">
      <c r="M274" s="12"/>
      <c r="N274" s="12"/>
      <c r="O274" s="12"/>
      <c r="P274" s="12"/>
      <c r="Q274" s="12"/>
      <c r="R274" s="12"/>
    </row>
    <row r="275" spans="13:18" ht="15.75" x14ac:dyDescent="0.25">
      <c r="M275" s="12"/>
      <c r="N275" s="12"/>
      <c r="O275" s="13"/>
      <c r="P275" s="12"/>
      <c r="Q275" s="13"/>
      <c r="R275" s="12"/>
    </row>
    <row r="276" spans="13:18" ht="15.75" x14ac:dyDescent="0.25">
      <c r="M276" s="12"/>
      <c r="N276" s="12"/>
      <c r="O276" s="13"/>
      <c r="P276" s="12"/>
      <c r="Q276" s="13"/>
      <c r="R276" s="12"/>
    </row>
    <row r="277" spans="13:18" ht="15.75" x14ac:dyDescent="0.25">
      <c r="M277" s="12"/>
      <c r="N277" s="12"/>
      <c r="O277" s="13"/>
      <c r="P277" s="12"/>
      <c r="Q277" s="13"/>
      <c r="R277" s="12"/>
    </row>
    <row r="278" spans="13:18" ht="15.75" x14ac:dyDescent="0.25">
      <c r="M278" s="12"/>
      <c r="N278" s="12"/>
      <c r="O278" s="13"/>
      <c r="P278" s="12"/>
      <c r="Q278" s="13"/>
      <c r="R278" s="12"/>
    </row>
    <row r="279" spans="13:18" ht="15.75" x14ac:dyDescent="0.25">
      <c r="M279" s="12"/>
      <c r="N279" s="12"/>
      <c r="O279" s="13"/>
      <c r="P279" s="12"/>
      <c r="Q279" s="13"/>
      <c r="R279" s="12"/>
    </row>
    <row r="280" spans="13:18" ht="15.75" x14ac:dyDescent="0.25">
      <c r="M280" s="12"/>
      <c r="N280" s="12"/>
      <c r="O280" s="12"/>
      <c r="P280" s="12"/>
      <c r="Q280" s="12"/>
      <c r="R280" s="12"/>
    </row>
    <row r="281" spans="13:18" ht="15.75" x14ac:dyDescent="0.25">
      <c r="M281" s="12"/>
      <c r="N281" s="12"/>
      <c r="O281" s="12"/>
      <c r="P281" s="12"/>
      <c r="Q281" s="12"/>
      <c r="R281" s="12"/>
    </row>
    <row r="282" spans="13:18" ht="15.75" x14ac:dyDescent="0.25">
      <c r="M282" s="12"/>
      <c r="N282" s="12"/>
      <c r="O282" s="13"/>
      <c r="P282" s="12"/>
      <c r="Q282" s="13"/>
      <c r="R282" s="12"/>
    </row>
    <row r="283" spans="13:18" ht="15.75" x14ac:dyDescent="0.25">
      <c r="M283" s="12"/>
      <c r="N283" s="12"/>
      <c r="O283" s="13"/>
      <c r="P283" s="12"/>
      <c r="Q283" s="13"/>
      <c r="R283" s="12"/>
    </row>
    <row r="284" spans="13:18" ht="15.75" x14ac:dyDescent="0.25">
      <c r="M284" s="12"/>
      <c r="N284" s="12"/>
      <c r="O284" s="13"/>
      <c r="P284" s="12"/>
      <c r="Q284" s="13"/>
      <c r="R284" s="12"/>
    </row>
    <row r="285" spans="13:18" ht="15.75" x14ac:dyDescent="0.25">
      <c r="M285" s="12"/>
      <c r="N285" s="12"/>
      <c r="O285" s="13"/>
      <c r="P285" s="12"/>
      <c r="Q285" s="13"/>
      <c r="R285" s="12"/>
    </row>
    <row r="286" spans="13:18" ht="15.75" x14ac:dyDescent="0.25">
      <c r="M286" s="12"/>
      <c r="N286" s="12"/>
      <c r="O286" s="13"/>
      <c r="P286" s="12"/>
      <c r="Q286" s="13"/>
      <c r="R286" s="12"/>
    </row>
    <row r="287" spans="13:18" ht="15.75" x14ac:dyDescent="0.25">
      <c r="M287" s="12"/>
      <c r="N287" s="12"/>
      <c r="O287" s="13"/>
      <c r="P287" s="12"/>
      <c r="Q287" s="13"/>
      <c r="R287" s="12"/>
    </row>
    <row r="288" spans="13:18" ht="15.75" x14ac:dyDescent="0.25">
      <c r="M288" s="12"/>
      <c r="N288" s="12"/>
      <c r="O288" s="13"/>
      <c r="P288" s="12"/>
      <c r="Q288" s="13"/>
      <c r="R288" s="12"/>
    </row>
    <row r="289" spans="13:18" ht="15.75" x14ac:dyDescent="0.25">
      <c r="M289" s="12"/>
      <c r="N289" s="12"/>
      <c r="O289" s="13"/>
      <c r="P289" s="12"/>
      <c r="Q289" s="13"/>
      <c r="R289" s="12"/>
    </row>
    <row r="290" spans="13:18" ht="15.75" x14ac:dyDescent="0.25">
      <c r="M290" s="12"/>
      <c r="N290" s="12"/>
      <c r="O290" s="13"/>
      <c r="P290" s="12"/>
      <c r="Q290" s="13"/>
      <c r="R290" s="12"/>
    </row>
    <row r="291" spans="13:18" ht="15.75" x14ac:dyDescent="0.25">
      <c r="M291" s="12"/>
      <c r="N291" s="12"/>
      <c r="O291" s="13"/>
      <c r="P291" s="12"/>
      <c r="Q291" s="13"/>
      <c r="R291" s="12"/>
    </row>
    <row r="292" spans="13:18" ht="15.75" x14ac:dyDescent="0.25">
      <c r="M292" s="12"/>
      <c r="N292" s="12"/>
      <c r="O292" s="12"/>
      <c r="P292" s="12"/>
      <c r="Q292" s="12"/>
      <c r="R292" s="12"/>
    </row>
    <row r="293" spans="13:18" ht="15.75" x14ac:dyDescent="0.25">
      <c r="M293" s="12"/>
      <c r="N293" s="12"/>
      <c r="O293" s="13"/>
      <c r="P293" s="12"/>
      <c r="Q293" s="13"/>
      <c r="R293" s="12"/>
    </row>
    <row r="294" spans="13:18" ht="15.75" x14ac:dyDescent="0.25">
      <c r="M294" s="12"/>
      <c r="N294" s="12"/>
      <c r="O294" s="12"/>
      <c r="P294" s="12"/>
      <c r="Q294" s="12"/>
      <c r="R294" s="12"/>
    </row>
    <row r="295" spans="13:18" ht="15.75" x14ac:dyDescent="0.25">
      <c r="M295" s="12"/>
      <c r="N295" s="12"/>
      <c r="O295" s="12"/>
      <c r="P295" s="12"/>
      <c r="Q295" s="12"/>
      <c r="R295" s="12"/>
    </row>
    <row r="296" spans="13:18" ht="15.75" x14ac:dyDescent="0.25">
      <c r="M296" s="12"/>
      <c r="N296" s="12"/>
      <c r="O296" s="13"/>
      <c r="P296" s="12"/>
      <c r="Q296" s="13"/>
      <c r="R296" s="12"/>
    </row>
    <row r="297" spans="13:18" ht="15.75" x14ac:dyDescent="0.25">
      <c r="M297" s="12"/>
      <c r="N297" s="12"/>
      <c r="O297" s="13"/>
      <c r="P297" s="12"/>
      <c r="Q297" s="13"/>
      <c r="R297" s="12"/>
    </row>
    <row r="298" spans="13:18" ht="15.75" x14ac:dyDescent="0.25">
      <c r="M298" s="12"/>
      <c r="N298" s="12"/>
      <c r="O298" s="13"/>
      <c r="P298" s="12"/>
      <c r="Q298" s="13"/>
      <c r="R298" s="12"/>
    </row>
    <row r="299" spans="13:18" ht="15.75" x14ac:dyDescent="0.25">
      <c r="M299" s="12"/>
      <c r="N299" s="12"/>
      <c r="O299" s="13"/>
      <c r="P299" s="12"/>
      <c r="Q299" s="13"/>
      <c r="R299" s="12"/>
    </row>
    <row r="300" spans="13:18" ht="15.75" x14ac:dyDescent="0.25">
      <c r="M300" s="12"/>
      <c r="N300" s="12"/>
      <c r="O300" s="13"/>
      <c r="P300" s="12"/>
      <c r="Q300" s="13"/>
      <c r="R300" s="12"/>
    </row>
    <row r="301" spans="13:18" ht="15.75" x14ac:dyDescent="0.25">
      <c r="M301" s="12"/>
      <c r="N301" s="12"/>
      <c r="O301" s="13"/>
      <c r="P301" s="12"/>
      <c r="Q301" s="13"/>
      <c r="R301" s="12"/>
    </row>
    <row r="302" spans="13:18" ht="15.75" x14ac:dyDescent="0.25">
      <c r="M302" s="12"/>
      <c r="N302" s="12"/>
      <c r="O302" s="13"/>
      <c r="P302" s="12"/>
      <c r="Q302" s="13"/>
      <c r="R302" s="12"/>
    </row>
    <row r="303" spans="13:18" ht="15.75" x14ac:dyDescent="0.25">
      <c r="M303" s="12"/>
      <c r="N303" s="12"/>
      <c r="O303" s="13"/>
      <c r="P303" s="12"/>
      <c r="Q303" s="13"/>
      <c r="R303" s="12"/>
    </row>
    <row r="304" spans="13:18" ht="15.75" x14ac:dyDescent="0.25">
      <c r="M304" s="12"/>
      <c r="N304" s="12"/>
      <c r="O304" s="13"/>
      <c r="P304" s="12"/>
      <c r="Q304" s="13"/>
      <c r="R304" s="12"/>
    </row>
    <row r="305" spans="13:18" ht="15.75" x14ac:dyDescent="0.25">
      <c r="M305" s="12"/>
      <c r="N305" s="12"/>
      <c r="O305" s="13"/>
      <c r="P305" s="12"/>
      <c r="Q305" s="13"/>
      <c r="R305" s="12"/>
    </row>
    <row r="306" spans="13:18" ht="15.75" x14ac:dyDescent="0.25">
      <c r="M306" s="12"/>
      <c r="N306" s="12"/>
      <c r="O306" s="13"/>
      <c r="P306" s="12"/>
      <c r="Q306" s="13"/>
      <c r="R306" s="12"/>
    </row>
    <row r="307" spans="13:18" ht="15.75" x14ac:dyDescent="0.25">
      <c r="M307" s="12"/>
      <c r="N307" s="12"/>
      <c r="O307" s="13"/>
      <c r="P307" s="12"/>
      <c r="Q307" s="13"/>
      <c r="R307" s="12"/>
    </row>
    <row r="308" spans="13:18" ht="15.75" x14ac:dyDescent="0.25">
      <c r="M308" s="12"/>
      <c r="N308" s="12"/>
      <c r="O308" s="13"/>
      <c r="P308" s="12"/>
      <c r="Q308" s="13"/>
      <c r="R308" s="12"/>
    </row>
    <row r="309" spans="13:18" ht="15.75" x14ac:dyDescent="0.25">
      <c r="M309" s="12"/>
      <c r="N309" s="12"/>
      <c r="O309" s="12"/>
      <c r="P309" s="12"/>
      <c r="Q309" s="12"/>
      <c r="R309" s="12"/>
    </row>
    <row r="310" spans="13:18" ht="15.75" x14ac:dyDescent="0.25">
      <c r="M310" s="12"/>
      <c r="N310" s="12"/>
      <c r="O310" s="12"/>
      <c r="P310" s="12"/>
      <c r="Q310" s="12"/>
      <c r="R310" s="12"/>
    </row>
    <row r="311" spans="13:18" ht="15.75" x14ac:dyDescent="0.25">
      <c r="M311" s="12"/>
      <c r="N311" s="12"/>
      <c r="O311" s="13"/>
      <c r="P311" s="12"/>
      <c r="Q311" s="13"/>
      <c r="R311" s="12"/>
    </row>
    <row r="312" spans="13:18" ht="15.75" x14ac:dyDescent="0.25">
      <c r="M312" s="12"/>
      <c r="N312" s="12"/>
      <c r="O312" s="13"/>
      <c r="P312" s="12"/>
      <c r="Q312" s="13"/>
      <c r="R312" s="12"/>
    </row>
    <row r="313" spans="13:18" ht="15.75" x14ac:dyDescent="0.25">
      <c r="M313" s="12"/>
      <c r="N313" s="12"/>
      <c r="O313" s="13"/>
      <c r="P313" s="12"/>
      <c r="Q313" s="13"/>
      <c r="R313" s="12"/>
    </row>
    <row r="314" spans="13:18" ht="15.75" x14ac:dyDescent="0.25">
      <c r="M314" s="12"/>
      <c r="N314" s="12"/>
      <c r="O314" s="13"/>
      <c r="P314" s="12"/>
      <c r="Q314" s="13"/>
      <c r="R314" s="12"/>
    </row>
    <row r="315" spans="13:18" ht="15.75" x14ac:dyDescent="0.25">
      <c r="M315" s="12"/>
      <c r="N315" s="12"/>
      <c r="O315" s="13"/>
      <c r="P315" s="12"/>
      <c r="Q315" s="13"/>
      <c r="R315" s="12"/>
    </row>
    <row r="316" spans="13:18" ht="15.75" x14ac:dyDescent="0.25">
      <c r="M316" s="12"/>
      <c r="N316" s="12"/>
      <c r="O316" s="12"/>
      <c r="P316" s="12"/>
      <c r="Q316" s="12"/>
      <c r="R316" s="12"/>
    </row>
    <row r="317" spans="13:18" ht="15.75" x14ac:dyDescent="0.25">
      <c r="M317" s="12"/>
      <c r="N317" s="12"/>
      <c r="O317" s="12"/>
      <c r="P317" s="12"/>
      <c r="Q317" s="12"/>
      <c r="R317" s="12"/>
    </row>
    <row r="318" spans="13:18" ht="15.75" x14ac:dyDescent="0.25">
      <c r="M318" s="12"/>
      <c r="N318" s="12"/>
      <c r="O318" s="13"/>
      <c r="P318" s="12"/>
      <c r="Q318" s="13"/>
      <c r="R318" s="12"/>
    </row>
    <row r="319" spans="13:18" ht="15.75" x14ac:dyDescent="0.25">
      <c r="M319" s="12"/>
      <c r="N319" s="12"/>
      <c r="O319" s="13"/>
      <c r="P319" s="12"/>
      <c r="Q319" s="13"/>
      <c r="R319" s="12"/>
    </row>
    <row r="320" spans="13:18" ht="15.75" x14ac:dyDescent="0.25">
      <c r="M320" s="12"/>
      <c r="N320" s="12"/>
      <c r="O320" s="13"/>
      <c r="P320" s="12"/>
      <c r="Q320" s="13"/>
      <c r="R320" s="12"/>
    </row>
    <row r="321" spans="13:18" ht="15.75" x14ac:dyDescent="0.25">
      <c r="M321" s="12"/>
      <c r="N321" s="12"/>
      <c r="O321" s="13"/>
      <c r="P321" s="12"/>
      <c r="Q321" s="13"/>
      <c r="R321" s="12"/>
    </row>
    <row r="322" spans="13:18" ht="15.75" x14ac:dyDescent="0.25">
      <c r="M322" s="12"/>
      <c r="N322" s="12"/>
      <c r="O322" s="13"/>
      <c r="P322" s="12"/>
      <c r="Q322" s="13"/>
      <c r="R322" s="12"/>
    </row>
    <row r="323" spans="13:18" ht="15.75" x14ac:dyDescent="0.25">
      <c r="M323" s="12"/>
      <c r="N323" s="12"/>
      <c r="O323" s="13"/>
      <c r="P323" s="12"/>
      <c r="Q323" s="13"/>
      <c r="R323" s="12"/>
    </row>
    <row r="324" spans="13:18" ht="15.75" x14ac:dyDescent="0.25">
      <c r="M324" s="12"/>
      <c r="N324" s="12"/>
      <c r="O324" s="13"/>
      <c r="P324" s="12"/>
      <c r="Q324" s="13"/>
      <c r="R324" s="12"/>
    </row>
    <row r="325" spans="13:18" ht="15.75" x14ac:dyDescent="0.25">
      <c r="M325" s="12"/>
      <c r="N325" s="12"/>
      <c r="O325" s="13"/>
      <c r="P325" s="12"/>
      <c r="Q325" s="13"/>
      <c r="R325" s="12"/>
    </row>
    <row r="326" spans="13:18" ht="15.75" x14ac:dyDescent="0.25">
      <c r="M326" s="12"/>
      <c r="N326" s="12"/>
      <c r="O326" s="13"/>
      <c r="P326" s="12"/>
      <c r="Q326" s="13"/>
      <c r="R326" s="12"/>
    </row>
    <row r="327" spans="13:18" ht="15.75" x14ac:dyDescent="0.25">
      <c r="M327" s="12"/>
      <c r="N327" s="12"/>
      <c r="O327" s="13"/>
      <c r="P327" s="12"/>
      <c r="Q327" s="13"/>
      <c r="R327" s="12"/>
    </row>
    <row r="328" spans="13:18" ht="15.75" x14ac:dyDescent="0.25">
      <c r="M328" s="12"/>
      <c r="N328" s="12"/>
      <c r="O328" s="12"/>
      <c r="P328" s="12"/>
      <c r="Q328" s="12"/>
      <c r="R328" s="12"/>
    </row>
    <row r="329" spans="13:18" ht="15.75" x14ac:dyDescent="0.25">
      <c r="M329" s="12"/>
      <c r="N329" s="12"/>
      <c r="O329" s="12"/>
      <c r="P329" s="12"/>
      <c r="Q329" s="12"/>
      <c r="R329" s="12"/>
    </row>
    <row r="330" spans="13:18" ht="15.75" x14ac:dyDescent="0.25">
      <c r="M330" s="12"/>
      <c r="N330" s="12"/>
      <c r="O330" s="13"/>
      <c r="P330" s="12"/>
      <c r="Q330" s="13"/>
      <c r="R330" s="12"/>
    </row>
    <row r="331" spans="13:18" ht="15.75" x14ac:dyDescent="0.25">
      <c r="M331" s="12"/>
      <c r="N331" s="12"/>
      <c r="O331" s="13"/>
      <c r="P331" s="12"/>
      <c r="Q331" s="13"/>
      <c r="R331" s="12"/>
    </row>
    <row r="332" spans="13:18" ht="15.75" x14ac:dyDescent="0.25">
      <c r="M332" s="12"/>
      <c r="N332" s="12"/>
      <c r="O332" s="13"/>
      <c r="P332" s="12"/>
      <c r="Q332" s="13"/>
      <c r="R332" s="12"/>
    </row>
    <row r="333" spans="13:18" ht="15.75" x14ac:dyDescent="0.25">
      <c r="M333" s="12"/>
      <c r="N333" s="12"/>
      <c r="O333" s="12"/>
      <c r="P333" s="12"/>
      <c r="Q333" s="12"/>
      <c r="R333" s="12"/>
    </row>
    <row r="334" spans="13:18" ht="15.75" x14ac:dyDescent="0.25">
      <c r="M334" s="12"/>
      <c r="N334" s="12"/>
      <c r="O334" s="12"/>
      <c r="P334" s="12"/>
      <c r="Q334" s="12"/>
      <c r="R334" s="12"/>
    </row>
    <row r="335" spans="13:18" ht="15.75" x14ac:dyDescent="0.25">
      <c r="M335" s="12"/>
      <c r="N335" s="12"/>
      <c r="O335" s="12"/>
      <c r="P335" s="13"/>
      <c r="Q335" s="13"/>
      <c r="R335" s="13"/>
    </row>
    <row r="336" spans="13:18" ht="15.75" x14ac:dyDescent="0.25">
      <c r="M336" s="12"/>
      <c r="N336" s="12"/>
      <c r="O336" s="12"/>
      <c r="P336" s="13"/>
      <c r="Q336" s="13"/>
      <c r="R336" s="13"/>
    </row>
    <row r="337" spans="13:18" ht="15.75" x14ac:dyDescent="0.25">
      <c r="M337" s="12"/>
      <c r="N337" s="12"/>
      <c r="O337" s="12"/>
      <c r="P337" s="13"/>
      <c r="Q337" s="13"/>
      <c r="R337" s="13"/>
    </row>
    <row r="338" spans="13:18" ht="15.75" x14ac:dyDescent="0.25">
      <c r="M338" s="12"/>
      <c r="N338" s="12"/>
      <c r="O338" s="12"/>
      <c r="P338" s="12"/>
      <c r="Q338" s="12"/>
      <c r="R338" s="12"/>
    </row>
    <row r="339" spans="13:18" ht="15.75" x14ac:dyDescent="0.25">
      <c r="M339" s="12"/>
      <c r="N339" s="12"/>
      <c r="O339" s="12"/>
      <c r="P339" s="12"/>
      <c r="Q339" s="12"/>
      <c r="R339" s="12"/>
    </row>
    <row r="340" spans="13:18" ht="15.75" x14ac:dyDescent="0.25">
      <c r="M340" s="12"/>
      <c r="N340" s="12"/>
      <c r="O340" s="13"/>
      <c r="P340" s="12"/>
      <c r="Q340" s="13"/>
      <c r="R340" s="13"/>
    </row>
    <row r="341" spans="13:18" ht="15.75" x14ac:dyDescent="0.25">
      <c r="M341" s="12"/>
      <c r="N341" s="12"/>
      <c r="O341" s="13"/>
      <c r="P341" s="12"/>
      <c r="Q341" s="13"/>
      <c r="R341" s="13"/>
    </row>
    <row r="342" spans="13:18" ht="15.75" x14ac:dyDescent="0.25">
      <c r="M342" s="12"/>
      <c r="N342" s="12"/>
      <c r="O342" s="13"/>
      <c r="P342" s="12"/>
      <c r="Q342" s="13"/>
      <c r="R342" s="13"/>
    </row>
    <row r="343" spans="13:18" ht="15.75" x14ac:dyDescent="0.25">
      <c r="M343" s="12"/>
      <c r="N343" s="12"/>
      <c r="O343" s="12"/>
      <c r="P343" s="12"/>
      <c r="Q343" s="12"/>
      <c r="R343" s="12"/>
    </row>
    <row r="344" spans="13:18" ht="15.75" x14ac:dyDescent="0.25">
      <c r="M344" s="12"/>
      <c r="N344" s="12"/>
      <c r="O344" s="12"/>
      <c r="P344" s="12"/>
      <c r="Q344" s="12"/>
      <c r="R344" s="12"/>
    </row>
    <row r="345" spans="13:18" ht="15.75" x14ac:dyDescent="0.25">
      <c r="M345" s="12"/>
      <c r="N345" s="12"/>
      <c r="O345" s="12"/>
      <c r="P345" s="13"/>
      <c r="Q345" s="13"/>
      <c r="R345" s="13"/>
    </row>
    <row r="346" spans="13:18" ht="15.75" x14ac:dyDescent="0.25">
      <c r="M346" s="12"/>
      <c r="N346" s="12"/>
      <c r="O346" s="12"/>
      <c r="P346" s="13"/>
      <c r="Q346" s="13"/>
      <c r="R346" s="13"/>
    </row>
    <row r="347" spans="13:18" ht="15.75" x14ac:dyDescent="0.25">
      <c r="M347" s="12"/>
      <c r="N347" s="12"/>
      <c r="O347" s="12"/>
      <c r="P347" s="13"/>
      <c r="Q347" s="13"/>
      <c r="R347" s="13"/>
    </row>
    <row r="348" spans="13:18" ht="15.75" x14ac:dyDescent="0.25">
      <c r="M348" s="12"/>
      <c r="N348" s="12"/>
      <c r="O348" s="12"/>
      <c r="P348" s="12"/>
      <c r="Q348" s="12"/>
      <c r="R348" s="12"/>
    </row>
    <row r="349" spans="13:18" ht="15.75" x14ac:dyDescent="0.25">
      <c r="M349" s="12"/>
      <c r="N349" s="12"/>
      <c r="O349" s="12"/>
      <c r="P349" s="12"/>
      <c r="Q349" s="12"/>
      <c r="R349" s="12"/>
    </row>
    <row r="350" spans="13:18" ht="15.75" x14ac:dyDescent="0.25">
      <c r="M350" s="12"/>
      <c r="N350" s="12"/>
      <c r="O350" s="13"/>
      <c r="P350" s="12"/>
      <c r="Q350" s="13"/>
      <c r="R350" s="13"/>
    </row>
    <row r="351" spans="13:18" ht="15.75" x14ac:dyDescent="0.25">
      <c r="M351" s="12"/>
      <c r="N351" s="12"/>
      <c r="O351" s="13"/>
      <c r="P351" s="12"/>
      <c r="Q351" s="13"/>
      <c r="R351" s="13"/>
    </row>
    <row r="352" spans="13:18" ht="15.75" x14ac:dyDescent="0.25">
      <c r="M352" s="12"/>
      <c r="N352" s="12"/>
      <c r="O352" s="13"/>
      <c r="P352" s="12"/>
      <c r="Q352" s="13"/>
      <c r="R352" s="13"/>
    </row>
    <row r="353" spans="13:18" ht="15.75" x14ac:dyDescent="0.25">
      <c r="M353" s="12"/>
      <c r="N353" s="12"/>
      <c r="O353" s="12"/>
      <c r="P353" s="12"/>
      <c r="Q353" s="12"/>
      <c r="R353" s="12"/>
    </row>
    <row r="354" spans="13:18" ht="15.75" x14ac:dyDescent="0.25">
      <c r="M354" s="12"/>
      <c r="N354" s="12"/>
      <c r="O354" s="12"/>
      <c r="P354" s="12"/>
      <c r="Q354" s="12"/>
      <c r="R354" s="12"/>
    </row>
    <row r="355" spans="13:18" ht="15.75" x14ac:dyDescent="0.25">
      <c r="M355" s="12"/>
      <c r="N355" s="12"/>
      <c r="O355" s="13"/>
      <c r="P355" s="12"/>
      <c r="Q355" s="13"/>
      <c r="R355" s="12"/>
    </row>
    <row r="356" spans="13:18" ht="15.75" x14ac:dyDescent="0.25">
      <c r="M356" s="12"/>
      <c r="N356" s="12"/>
      <c r="O356" s="13"/>
      <c r="P356" s="12"/>
      <c r="Q356" s="13"/>
      <c r="R356" s="12"/>
    </row>
    <row r="357" spans="13:18" ht="15.75" x14ac:dyDescent="0.25">
      <c r="M357" s="12"/>
      <c r="N357" s="12"/>
      <c r="O357" s="13"/>
      <c r="P357" s="12"/>
      <c r="Q357" s="13"/>
      <c r="R357" s="12"/>
    </row>
    <row r="358" spans="13:18" ht="15.75" x14ac:dyDescent="0.25">
      <c r="M358" s="12"/>
      <c r="N358" s="12"/>
      <c r="O358" s="12"/>
      <c r="P358" s="12"/>
      <c r="Q358" s="12"/>
      <c r="R358" s="12"/>
    </row>
    <row r="359" spans="13:18" ht="15.75" x14ac:dyDescent="0.25">
      <c r="M359" s="12"/>
      <c r="N359" s="12"/>
      <c r="O359" s="12"/>
      <c r="P359" s="12"/>
      <c r="Q359" s="12"/>
      <c r="R359" s="12"/>
    </row>
    <row r="360" spans="13:18" ht="15.75" x14ac:dyDescent="0.25">
      <c r="M360" s="12"/>
      <c r="N360" s="12"/>
      <c r="O360" s="12"/>
      <c r="P360" s="13"/>
      <c r="Q360" s="12"/>
      <c r="R360" s="13"/>
    </row>
    <row r="361" spans="13:18" ht="15.75" x14ac:dyDescent="0.25">
      <c r="M361" s="12"/>
      <c r="N361" s="12"/>
      <c r="O361" s="12"/>
      <c r="P361" s="13"/>
      <c r="Q361" s="12"/>
      <c r="R361" s="13"/>
    </row>
    <row r="362" spans="13:18" ht="15.75" x14ac:dyDescent="0.25">
      <c r="M362" s="12"/>
      <c r="N362" s="12"/>
      <c r="O362" s="12"/>
      <c r="P362" s="13"/>
      <c r="Q362" s="12"/>
      <c r="R362" s="13"/>
    </row>
    <row r="363" spans="13:18" ht="15.75" x14ac:dyDescent="0.25">
      <c r="M363" s="12"/>
      <c r="N363" s="12"/>
      <c r="O363" s="12"/>
      <c r="P363" s="13"/>
      <c r="Q363" s="12"/>
      <c r="R363" s="13"/>
    </row>
    <row r="364" spans="13:18" ht="15.75" x14ac:dyDescent="0.25">
      <c r="M364" s="12"/>
      <c r="N364" s="12"/>
      <c r="O364" s="12"/>
      <c r="P364" s="13"/>
      <c r="Q364" s="12"/>
      <c r="R364" s="13"/>
    </row>
    <row r="365" spans="13:18" ht="15.75" x14ac:dyDescent="0.25">
      <c r="M365" s="12"/>
      <c r="N365" s="12"/>
      <c r="O365" s="12"/>
      <c r="P365" s="12"/>
      <c r="Q365" s="12"/>
      <c r="R365" s="12"/>
    </row>
    <row r="366" spans="13:18" ht="15.75" x14ac:dyDescent="0.25">
      <c r="M366" s="12"/>
      <c r="N366" s="12"/>
      <c r="O366" s="12"/>
      <c r="P366" s="12"/>
      <c r="Q366" s="12"/>
      <c r="R366" s="12"/>
    </row>
    <row r="367" spans="13:18" ht="15.75" x14ac:dyDescent="0.25">
      <c r="M367" s="12"/>
      <c r="N367" s="12"/>
      <c r="O367" s="12"/>
      <c r="P367" s="13"/>
      <c r="Q367" s="13"/>
      <c r="R367" s="13"/>
    </row>
    <row r="368" spans="13:18" ht="15.75" x14ac:dyDescent="0.25">
      <c r="M368" s="12"/>
      <c r="N368" s="12"/>
      <c r="O368" s="12"/>
      <c r="P368" s="13"/>
      <c r="Q368" s="12"/>
      <c r="R368" s="13"/>
    </row>
    <row r="369" spans="13:18" ht="15.75" x14ac:dyDescent="0.25">
      <c r="M369" s="12"/>
      <c r="N369" s="12"/>
      <c r="O369" s="12"/>
      <c r="P369" s="13"/>
      <c r="Q369" s="12"/>
      <c r="R369" s="13"/>
    </row>
    <row r="370" spans="13:18" ht="15.75" x14ac:dyDescent="0.25">
      <c r="M370" s="12"/>
      <c r="N370" s="12"/>
      <c r="O370" s="12"/>
      <c r="P370" s="13"/>
      <c r="Q370" s="12"/>
      <c r="R370" s="13"/>
    </row>
    <row r="371" spans="13:18" ht="15.75" x14ac:dyDescent="0.25">
      <c r="M371" s="12"/>
      <c r="N371" s="12"/>
      <c r="O371" s="12"/>
      <c r="P371" s="13"/>
      <c r="Q371" s="13"/>
      <c r="R371" s="13"/>
    </row>
    <row r="372" spans="13:18" ht="15.75" x14ac:dyDescent="0.25">
      <c r="M372" s="12"/>
      <c r="N372" s="12"/>
      <c r="O372" s="12"/>
      <c r="P372" s="13"/>
      <c r="Q372" s="13"/>
      <c r="R372" s="13"/>
    </row>
    <row r="373" spans="13:18" ht="15.75" x14ac:dyDescent="0.25">
      <c r="M373" s="12"/>
      <c r="N373" s="12"/>
      <c r="O373" s="12"/>
      <c r="P373" s="13"/>
      <c r="Q373" s="13"/>
      <c r="R373" s="13"/>
    </row>
    <row r="374" spans="13:18" ht="15.75" x14ac:dyDescent="0.25">
      <c r="M374" s="12"/>
      <c r="N374" s="12"/>
      <c r="O374" s="12"/>
      <c r="P374" s="13"/>
      <c r="Q374" s="13"/>
      <c r="R374" s="13"/>
    </row>
    <row r="375" spans="13:18" ht="15.75" x14ac:dyDescent="0.25">
      <c r="M375" s="12"/>
      <c r="N375" s="12"/>
      <c r="O375" s="12"/>
      <c r="P375" s="12"/>
      <c r="Q375" s="12"/>
      <c r="R375" s="12"/>
    </row>
    <row r="376" spans="13:18" ht="15.75" x14ac:dyDescent="0.25">
      <c r="M376" s="12"/>
      <c r="N376" s="12"/>
      <c r="O376" s="12"/>
      <c r="P376" s="12"/>
      <c r="Q376" s="12"/>
      <c r="R376" s="12"/>
    </row>
    <row r="377" spans="13:18" ht="15.75" x14ac:dyDescent="0.25">
      <c r="M377" s="12"/>
      <c r="N377" s="12"/>
      <c r="O377" s="12"/>
      <c r="P377" s="13"/>
      <c r="Q377" s="12"/>
      <c r="R377" s="13"/>
    </row>
    <row r="378" spans="13:18" ht="15.75" x14ac:dyDescent="0.25">
      <c r="M378" s="12"/>
      <c r="N378" s="12"/>
      <c r="O378" s="12"/>
      <c r="P378" s="13"/>
      <c r="Q378" s="12"/>
      <c r="R378" s="13"/>
    </row>
    <row r="379" spans="13:18" ht="15.75" x14ac:dyDescent="0.25">
      <c r="M379" s="12"/>
      <c r="N379" s="12"/>
      <c r="O379" s="12"/>
      <c r="P379" s="13"/>
      <c r="Q379" s="12"/>
      <c r="R379" s="13"/>
    </row>
    <row r="380" spans="13:18" ht="15.75" x14ac:dyDescent="0.25">
      <c r="M380" s="12"/>
      <c r="N380" s="12"/>
      <c r="O380" s="12"/>
      <c r="P380" s="13"/>
      <c r="Q380" s="12"/>
      <c r="R380" s="13"/>
    </row>
    <row r="381" spans="13:18" ht="15.75" x14ac:dyDescent="0.25">
      <c r="M381" s="12"/>
      <c r="N381" s="12"/>
      <c r="O381" s="12"/>
      <c r="P381" s="13"/>
      <c r="Q381" s="12"/>
      <c r="R381" s="13"/>
    </row>
    <row r="382" spans="13:18" ht="15.75" x14ac:dyDescent="0.25">
      <c r="M382" s="12"/>
      <c r="N382" s="12"/>
      <c r="O382" s="12"/>
      <c r="P382" s="13"/>
      <c r="Q382" s="12"/>
      <c r="R382" s="13"/>
    </row>
    <row r="383" spans="13:18" ht="15.75" x14ac:dyDescent="0.25">
      <c r="M383" s="12"/>
      <c r="N383" s="12"/>
      <c r="O383" s="12"/>
      <c r="P383" s="12"/>
      <c r="Q383" s="12"/>
      <c r="R383" s="12"/>
    </row>
    <row r="384" spans="13:18" ht="15.75" x14ac:dyDescent="0.25">
      <c r="M384" s="12"/>
      <c r="N384" s="12"/>
      <c r="O384" s="12"/>
      <c r="P384" s="12"/>
      <c r="Q384" s="12"/>
      <c r="R384" s="12"/>
    </row>
    <row r="385" spans="13:18" ht="15.75" x14ac:dyDescent="0.25">
      <c r="M385" s="12"/>
      <c r="N385" s="12"/>
      <c r="O385" s="12"/>
      <c r="P385" s="12"/>
      <c r="Q385" s="12"/>
      <c r="R385" s="12"/>
    </row>
    <row r="386" spans="13:18" ht="15.75" x14ac:dyDescent="0.25">
      <c r="M386" s="12"/>
      <c r="N386" s="12"/>
      <c r="O386" s="12"/>
      <c r="P386" s="12"/>
      <c r="Q386" s="12"/>
      <c r="R386" s="12"/>
    </row>
    <row r="387" spans="13:18" ht="15.75" x14ac:dyDescent="0.25">
      <c r="M387" s="12"/>
      <c r="N387" s="12"/>
      <c r="O387" s="12"/>
      <c r="P387" s="12"/>
      <c r="Q387" s="12"/>
      <c r="R387" s="12"/>
    </row>
    <row r="388" spans="13:18" ht="15.75" x14ac:dyDescent="0.25">
      <c r="M388" s="12"/>
      <c r="N388" s="12"/>
      <c r="O388" s="12"/>
      <c r="P388" s="12"/>
      <c r="Q388" s="12"/>
      <c r="R388" s="12"/>
    </row>
    <row r="389" spans="13:18" ht="15.75" x14ac:dyDescent="0.25">
      <c r="M389" s="12"/>
      <c r="N389" s="12"/>
      <c r="O389" s="12"/>
      <c r="P389" s="12"/>
      <c r="Q389" s="12"/>
      <c r="R389" s="12"/>
    </row>
    <row r="390" spans="13:18" ht="15.75" x14ac:dyDescent="0.25">
      <c r="M390" s="12"/>
      <c r="N390" s="12"/>
      <c r="O390" s="12"/>
      <c r="P390" s="12"/>
      <c r="Q390" s="12"/>
      <c r="R390" s="12"/>
    </row>
    <row r="391" spans="13:18" ht="15.75" x14ac:dyDescent="0.25">
      <c r="M391" s="12"/>
      <c r="N391" s="12"/>
      <c r="O391" s="12"/>
      <c r="P391" s="12"/>
      <c r="Q391" s="12"/>
      <c r="R391" s="12"/>
    </row>
    <row r="392" spans="13:18" ht="15.75" x14ac:dyDescent="0.25">
      <c r="M392" s="12"/>
      <c r="N392" s="12"/>
      <c r="O392" s="12"/>
      <c r="P392" s="13"/>
      <c r="Q392" s="13"/>
      <c r="R392" s="13"/>
    </row>
    <row r="393" spans="13:18" ht="15.75" x14ac:dyDescent="0.25">
      <c r="M393" s="12"/>
      <c r="N393" s="12"/>
      <c r="O393" s="12"/>
      <c r="P393" s="13"/>
      <c r="Q393" s="12"/>
      <c r="R393" s="13"/>
    </row>
    <row r="394" spans="13:18" ht="15.75" x14ac:dyDescent="0.25">
      <c r="M394" s="12"/>
      <c r="N394" s="12"/>
      <c r="O394" s="12"/>
      <c r="P394" s="13"/>
      <c r="Q394" s="12"/>
      <c r="R394" s="13"/>
    </row>
    <row r="395" spans="13:18" ht="15.75" x14ac:dyDescent="0.25">
      <c r="M395" s="12"/>
      <c r="N395" s="12"/>
      <c r="O395" s="12"/>
      <c r="P395" s="13"/>
      <c r="Q395" s="12"/>
      <c r="R395" s="13"/>
    </row>
    <row r="396" spans="13:18" ht="15.75" x14ac:dyDescent="0.25">
      <c r="M396" s="12"/>
      <c r="N396" s="12"/>
      <c r="O396" s="12"/>
      <c r="P396" s="13"/>
      <c r="Q396" s="12"/>
      <c r="R396" s="13"/>
    </row>
    <row r="397" spans="13:18" ht="15.75" x14ac:dyDescent="0.25">
      <c r="M397" s="12"/>
      <c r="N397" s="12"/>
      <c r="O397" s="12"/>
      <c r="P397" s="13"/>
      <c r="Q397" s="13"/>
      <c r="R397" s="13"/>
    </row>
    <row r="398" spans="13:18" ht="15.75" x14ac:dyDescent="0.25">
      <c r="M398" s="12"/>
      <c r="N398" s="12"/>
      <c r="O398" s="12"/>
      <c r="P398" s="13"/>
      <c r="Q398" s="13"/>
      <c r="R398" s="13"/>
    </row>
    <row r="399" spans="13:18" ht="15.75" x14ac:dyDescent="0.25">
      <c r="M399" s="12"/>
      <c r="N399" s="12"/>
      <c r="O399" s="12"/>
      <c r="P399" s="13"/>
      <c r="Q399" s="12"/>
      <c r="R399" s="13"/>
    </row>
    <row r="400" spans="13:18" ht="15.75" x14ac:dyDescent="0.25">
      <c r="M400" s="12"/>
      <c r="N400" s="12"/>
      <c r="O400" s="12"/>
      <c r="P400" s="13"/>
      <c r="Q400" s="12"/>
      <c r="R400" s="13"/>
    </row>
    <row r="401" spans="13:18" ht="15.75" x14ac:dyDescent="0.25">
      <c r="M401" s="12"/>
      <c r="N401" s="12"/>
      <c r="O401" s="12"/>
      <c r="P401" s="13"/>
      <c r="Q401" s="13"/>
      <c r="R401" s="13"/>
    </row>
    <row r="402" spans="13:18" ht="15.75" x14ac:dyDescent="0.25">
      <c r="M402" s="12"/>
      <c r="N402" s="12"/>
      <c r="O402" s="12"/>
      <c r="P402" s="13"/>
      <c r="Q402" s="13"/>
      <c r="R402" s="13"/>
    </row>
    <row r="403" spans="13:18" ht="15.75" x14ac:dyDescent="0.25">
      <c r="M403" s="12"/>
      <c r="N403" s="12"/>
      <c r="O403" s="12"/>
      <c r="P403" s="13"/>
      <c r="Q403" s="12"/>
      <c r="R403" s="13"/>
    </row>
    <row r="404" spans="13:18" ht="15.75" x14ac:dyDescent="0.25">
      <c r="M404" s="12"/>
      <c r="N404" s="12"/>
      <c r="O404" s="12"/>
      <c r="P404" s="12"/>
      <c r="Q404" s="12"/>
      <c r="R404" s="12"/>
    </row>
    <row r="405" spans="13:18" ht="15.75" x14ac:dyDescent="0.25">
      <c r="M405" s="12"/>
      <c r="N405" s="12"/>
      <c r="O405" s="12"/>
      <c r="P405" s="12"/>
      <c r="Q405" s="12"/>
      <c r="R405" s="12"/>
    </row>
    <row r="406" spans="13:18" ht="15.75" x14ac:dyDescent="0.25">
      <c r="M406" s="12"/>
      <c r="N406" s="12"/>
      <c r="O406" s="12"/>
      <c r="P406" s="12"/>
      <c r="Q406" s="12"/>
      <c r="R406" s="12"/>
    </row>
    <row r="407" spans="13:18" ht="15.75" x14ac:dyDescent="0.25">
      <c r="M407" s="12"/>
      <c r="N407" s="12"/>
      <c r="O407" s="12"/>
      <c r="P407" s="13"/>
      <c r="Q407" s="12"/>
      <c r="R407" s="13"/>
    </row>
    <row r="408" spans="13:18" ht="15.75" x14ac:dyDescent="0.25">
      <c r="M408" s="12"/>
      <c r="N408" s="12"/>
      <c r="O408" s="12"/>
      <c r="P408" s="13"/>
      <c r="Q408" s="12"/>
      <c r="R408" s="13"/>
    </row>
    <row r="409" spans="13:18" ht="15.75" x14ac:dyDescent="0.25">
      <c r="M409" s="12"/>
      <c r="N409" s="12"/>
      <c r="O409" s="12"/>
      <c r="P409" s="12"/>
      <c r="Q409" s="12"/>
      <c r="R409" s="12"/>
    </row>
    <row r="410" spans="13:18" ht="15.75" x14ac:dyDescent="0.25">
      <c r="M410" s="12"/>
      <c r="N410" s="12"/>
      <c r="O410" s="12"/>
      <c r="P410" s="12"/>
      <c r="Q410" s="12"/>
      <c r="R410" s="12"/>
    </row>
    <row r="411" spans="13:18" ht="15.75" x14ac:dyDescent="0.25">
      <c r="M411" s="12"/>
      <c r="N411" s="12"/>
      <c r="O411" s="12"/>
      <c r="P411" s="13"/>
      <c r="Q411" s="12"/>
      <c r="R411" s="13"/>
    </row>
    <row r="412" spans="13:18" ht="15.75" x14ac:dyDescent="0.25">
      <c r="M412" s="12"/>
      <c r="N412" s="12"/>
      <c r="O412" s="12"/>
      <c r="P412" s="13"/>
      <c r="Q412" s="12"/>
      <c r="R412" s="13"/>
    </row>
    <row r="413" spans="13:18" ht="15.75" x14ac:dyDescent="0.25">
      <c r="M413" s="12"/>
      <c r="N413" s="12"/>
      <c r="O413" s="12"/>
      <c r="P413" s="12"/>
      <c r="Q413" s="12"/>
      <c r="R413" s="12"/>
    </row>
    <row r="414" spans="13:18" ht="15.75" x14ac:dyDescent="0.25">
      <c r="M414" s="12"/>
      <c r="N414" s="12"/>
      <c r="O414" s="12"/>
      <c r="P414" s="12"/>
      <c r="Q414" s="12"/>
      <c r="R414" s="12"/>
    </row>
    <row r="415" spans="13:18" ht="15.75" x14ac:dyDescent="0.25">
      <c r="M415" s="12"/>
      <c r="N415" s="12"/>
      <c r="O415" s="12"/>
      <c r="P415" s="12"/>
      <c r="Q415" s="12"/>
      <c r="R415" s="12"/>
    </row>
    <row r="416" spans="13:18" ht="15.75" x14ac:dyDescent="0.25">
      <c r="M416" s="12"/>
      <c r="N416" s="12"/>
      <c r="O416" s="12"/>
      <c r="P416" s="12"/>
      <c r="Q416" s="12"/>
      <c r="R416" s="12"/>
    </row>
    <row r="417" spans="13:18" ht="15.75" x14ac:dyDescent="0.25">
      <c r="M417" s="12"/>
      <c r="N417" s="12"/>
      <c r="O417" s="12"/>
      <c r="P417" s="13"/>
      <c r="Q417" s="12"/>
      <c r="R417" s="13"/>
    </row>
    <row r="418" spans="13:18" ht="15.75" x14ac:dyDescent="0.25">
      <c r="M418" s="12"/>
      <c r="N418" s="12"/>
      <c r="O418" s="12"/>
      <c r="P418" s="13"/>
      <c r="Q418" s="12"/>
      <c r="R418" s="13"/>
    </row>
    <row r="419" spans="13:18" ht="15.75" x14ac:dyDescent="0.25">
      <c r="M419" s="12"/>
      <c r="N419" s="12"/>
      <c r="O419" s="12"/>
      <c r="P419" s="13"/>
      <c r="Q419" s="12"/>
      <c r="R419" s="13"/>
    </row>
    <row r="420" spans="13:18" ht="15.75" x14ac:dyDescent="0.25">
      <c r="M420" s="12"/>
      <c r="N420" s="12"/>
      <c r="O420" s="12"/>
      <c r="P420" s="12"/>
      <c r="Q420" s="12"/>
      <c r="R420" s="12"/>
    </row>
    <row r="421" spans="13:18" ht="15.75" x14ac:dyDescent="0.25">
      <c r="M421" s="12"/>
      <c r="N421" s="12"/>
      <c r="O421" s="12"/>
      <c r="P421" s="12"/>
      <c r="Q421" s="12"/>
      <c r="R421" s="12"/>
    </row>
    <row r="422" spans="13:18" ht="15.75" x14ac:dyDescent="0.25">
      <c r="M422" s="12"/>
      <c r="N422" s="12"/>
      <c r="O422" s="12"/>
      <c r="P422" s="13"/>
      <c r="Q422" s="12"/>
      <c r="R422" s="13"/>
    </row>
    <row r="423" spans="13:18" ht="15.75" x14ac:dyDescent="0.25">
      <c r="M423" s="12"/>
      <c r="N423" s="12"/>
      <c r="O423" s="12"/>
      <c r="P423" s="13"/>
      <c r="Q423" s="12"/>
      <c r="R423" s="13"/>
    </row>
    <row r="424" spans="13:18" ht="15.75" x14ac:dyDescent="0.25">
      <c r="M424" s="12"/>
      <c r="N424" s="12"/>
      <c r="O424" s="12"/>
      <c r="P424" s="13"/>
      <c r="Q424" s="12"/>
      <c r="R424" s="13"/>
    </row>
    <row r="425" spans="13:18" ht="15.75" x14ac:dyDescent="0.25">
      <c r="M425" s="12"/>
      <c r="N425" s="12"/>
      <c r="O425" s="12"/>
      <c r="P425" s="13"/>
      <c r="Q425" s="12"/>
      <c r="R425" s="13"/>
    </row>
    <row r="426" spans="13:18" ht="15.75" x14ac:dyDescent="0.25">
      <c r="M426" s="12"/>
      <c r="N426" s="12"/>
      <c r="O426" s="12"/>
      <c r="P426" s="13"/>
      <c r="Q426" s="12"/>
      <c r="R426" s="13"/>
    </row>
    <row r="427" spans="13:18" ht="15.75" x14ac:dyDescent="0.25">
      <c r="M427" s="12"/>
      <c r="N427" s="12"/>
      <c r="O427" s="12"/>
      <c r="P427" s="13"/>
      <c r="Q427" s="12"/>
      <c r="R427" s="13"/>
    </row>
    <row r="428" spans="13:18" ht="15.75" x14ac:dyDescent="0.25">
      <c r="M428" s="12"/>
      <c r="N428" s="12"/>
      <c r="O428" s="12"/>
      <c r="P428" s="13"/>
      <c r="Q428" s="12"/>
      <c r="R428" s="13"/>
    </row>
    <row r="429" spans="13:18" ht="15.75" x14ac:dyDescent="0.25">
      <c r="M429" s="12"/>
      <c r="N429" s="12"/>
      <c r="O429" s="12"/>
      <c r="P429" s="13"/>
      <c r="Q429" s="12"/>
      <c r="R429" s="13"/>
    </row>
    <row r="430" spans="13:18" ht="15.75" x14ac:dyDescent="0.25">
      <c r="M430" s="12"/>
      <c r="N430" s="12"/>
      <c r="O430" s="12"/>
      <c r="P430" s="12"/>
      <c r="Q430" s="12"/>
      <c r="R430" s="12"/>
    </row>
    <row r="431" spans="13:18" ht="15.75" x14ac:dyDescent="0.25">
      <c r="M431" s="12"/>
      <c r="N431" s="12"/>
      <c r="O431" s="12"/>
      <c r="P431" s="12"/>
      <c r="Q431" s="12"/>
      <c r="R431" s="12"/>
    </row>
    <row r="432" spans="13:18" ht="15.75" x14ac:dyDescent="0.25">
      <c r="M432" s="12"/>
      <c r="N432" s="12"/>
      <c r="O432" s="12"/>
      <c r="P432" s="13"/>
      <c r="Q432" s="12"/>
      <c r="R432" s="13"/>
    </row>
    <row r="433" spans="13:18" ht="15.75" x14ac:dyDescent="0.25">
      <c r="M433" s="12"/>
      <c r="N433" s="12"/>
      <c r="O433" s="12"/>
      <c r="P433" s="13"/>
      <c r="Q433" s="12"/>
      <c r="R433" s="13"/>
    </row>
    <row r="434" spans="13:18" ht="15.75" x14ac:dyDescent="0.25">
      <c r="M434" s="12"/>
      <c r="N434" s="12"/>
      <c r="O434" s="12"/>
      <c r="P434" s="13"/>
      <c r="Q434" s="12"/>
      <c r="R434" s="13"/>
    </row>
    <row r="435" spans="13:18" ht="15.75" x14ac:dyDescent="0.25">
      <c r="M435" s="12"/>
      <c r="N435" s="12"/>
      <c r="O435" s="12"/>
      <c r="P435" s="13"/>
      <c r="Q435" s="12"/>
      <c r="R435" s="13"/>
    </row>
    <row r="436" spans="13:18" ht="15.75" x14ac:dyDescent="0.25">
      <c r="M436" s="12"/>
      <c r="N436" s="12"/>
      <c r="O436" s="12"/>
      <c r="P436" s="13"/>
      <c r="Q436" s="12"/>
      <c r="R436" s="13"/>
    </row>
    <row r="437" spans="13:18" ht="15.75" x14ac:dyDescent="0.25">
      <c r="M437" s="12"/>
      <c r="N437" s="12"/>
      <c r="O437" s="12"/>
      <c r="P437" s="13"/>
      <c r="Q437" s="12"/>
      <c r="R437" s="13"/>
    </row>
    <row r="438" spans="13:18" ht="15.75" x14ac:dyDescent="0.25">
      <c r="M438" s="12"/>
      <c r="N438" s="12"/>
      <c r="O438" s="12"/>
      <c r="P438" s="13"/>
      <c r="Q438" s="12"/>
      <c r="R438" s="13"/>
    </row>
    <row r="439" spans="13:18" ht="15.75" x14ac:dyDescent="0.25">
      <c r="M439" s="12"/>
      <c r="N439" s="12"/>
      <c r="O439" s="12"/>
      <c r="P439" s="13"/>
      <c r="Q439" s="12"/>
      <c r="R439" s="13"/>
    </row>
    <row r="440" spans="13:18" ht="15.75" x14ac:dyDescent="0.25">
      <c r="M440" s="12"/>
      <c r="N440" s="12"/>
      <c r="O440" s="12"/>
      <c r="P440" s="13"/>
      <c r="Q440" s="12"/>
      <c r="R440" s="13"/>
    </row>
    <row r="441" spans="13:18" ht="15.75" x14ac:dyDescent="0.25">
      <c r="M441" s="12"/>
      <c r="N441" s="12"/>
      <c r="O441" s="12"/>
      <c r="P441" s="13"/>
      <c r="Q441" s="12"/>
      <c r="R441" s="13"/>
    </row>
    <row r="442" spans="13:18" ht="15.75" x14ac:dyDescent="0.25">
      <c r="M442" s="12"/>
      <c r="N442" s="12"/>
      <c r="O442" s="12"/>
      <c r="P442" s="13"/>
      <c r="Q442" s="12"/>
      <c r="R442" s="13"/>
    </row>
    <row r="443" spans="13:18" ht="15.75" x14ac:dyDescent="0.25">
      <c r="M443" s="12"/>
      <c r="N443" s="12"/>
      <c r="O443" s="12"/>
      <c r="P443" s="13"/>
      <c r="Q443" s="12"/>
      <c r="R443" s="13"/>
    </row>
    <row r="444" spans="13:18" ht="15.75" x14ac:dyDescent="0.25">
      <c r="M444" s="12"/>
      <c r="N444" s="12"/>
      <c r="O444" s="12"/>
      <c r="P444" s="12"/>
      <c r="Q444" s="12"/>
      <c r="R444" s="12"/>
    </row>
    <row r="445" spans="13:18" ht="15.75" x14ac:dyDescent="0.25">
      <c r="M445" s="12"/>
      <c r="N445" s="12"/>
      <c r="O445" s="12"/>
      <c r="P445" s="12"/>
      <c r="Q445" s="12"/>
      <c r="R445" s="12"/>
    </row>
    <row r="446" spans="13:18" ht="15.75" x14ac:dyDescent="0.25">
      <c r="M446" s="12"/>
      <c r="N446" s="12"/>
      <c r="O446" s="12"/>
      <c r="P446" s="13"/>
      <c r="Q446" s="12"/>
      <c r="R446" s="13"/>
    </row>
    <row r="447" spans="13:18" ht="15.75" x14ac:dyDescent="0.25">
      <c r="M447" s="12"/>
      <c r="N447" s="12"/>
      <c r="O447" s="12"/>
      <c r="P447" s="13"/>
      <c r="Q447" s="12"/>
      <c r="R447" s="13"/>
    </row>
    <row r="448" spans="13:18" ht="15.75" x14ac:dyDescent="0.25">
      <c r="M448" s="12"/>
      <c r="N448" s="12"/>
      <c r="O448" s="12"/>
      <c r="P448" s="13"/>
      <c r="Q448" s="12"/>
      <c r="R448" s="13"/>
    </row>
    <row r="449" spans="13:18" ht="15.75" x14ac:dyDescent="0.25">
      <c r="M449" s="12"/>
      <c r="N449" s="12"/>
      <c r="O449" s="12"/>
      <c r="P449" s="12"/>
      <c r="Q449" s="12"/>
      <c r="R449" s="12"/>
    </row>
    <row r="450" spans="13:18" ht="15.75" x14ac:dyDescent="0.25">
      <c r="M450" s="12"/>
      <c r="N450" s="12"/>
      <c r="O450" s="12"/>
      <c r="P450" s="12"/>
      <c r="Q450" s="12"/>
      <c r="R450" s="12"/>
    </row>
    <row r="451" spans="13:18" ht="15.75" x14ac:dyDescent="0.25">
      <c r="M451" s="12"/>
      <c r="N451" s="12"/>
      <c r="O451" s="12"/>
      <c r="P451" s="13"/>
      <c r="Q451" s="12"/>
      <c r="R451" s="13"/>
    </row>
    <row r="452" spans="13:18" ht="15.75" x14ac:dyDescent="0.25">
      <c r="M452" s="12"/>
      <c r="N452" s="12"/>
      <c r="O452" s="12"/>
      <c r="P452" s="13"/>
      <c r="Q452" s="12"/>
      <c r="R452" s="13"/>
    </row>
    <row r="453" spans="13:18" ht="15.75" x14ac:dyDescent="0.25">
      <c r="M453" s="12"/>
      <c r="N453" s="12"/>
      <c r="O453" s="12"/>
      <c r="P453" s="13"/>
      <c r="Q453" s="12"/>
      <c r="R453" s="13"/>
    </row>
    <row r="454" spans="13:18" ht="15.75" x14ac:dyDescent="0.25">
      <c r="M454" s="12"/>
      <c r="N454" s="12"/>
      <c r="O454" s="12"/>
      <c r="P454" s="13"/>
      <c r="Q454" s="12"/>
      <c r="R454" s="13"/>
    </row>
    <row r="455" spans="13:18" ht="15.75" x14ac:dyDescent="0.25">
      <c r="M455" s="12"/>
      <c r="N455" s="12"/>
      <c r="O455" s="12"/>
      <c r="P455" s="13"/>
      <c r="Q455" s="12"/>
      <c r="R455" s="13"/>
    </row>
    <row r="456" spans="13:18" ht="15.75" x14ac:dyDescent="0.25">
      <c r="M456" s="12"/>
      <c r="N456" s="12"/>
      <c r="O456" s="12"/>
      <c r="P456" s="13"/>
      <c r="Q456" s="12"/>
      <c r="R456" s="13"/>
    </row>
    <row r="457" spans="13:18" ht="15.75" x14ac:dyDescent="0.25">
      <c r="M457" s="12"/>
      <c r="N457" s="12"/>
      <c r="O457" s="12"/>
      <c r="P457" s="13"/>
      <c r="Q457" s="12"/>
      <c r="R457" s="13"/>
    </row>
    <row r="458" spans="13:18" ht="15.75" x14ac:dyDescent="0.25">
      <c r="M458" s="12"/>
      <c r="N458" s="12"/>
      <c r="O458" s="12"/>
      <c r="P458" s="13"/>
      <c r="Q458" s="12"/>
      <c r="R458" s="13"/>
    </row>
    <row r="459" spans="13:18" ht="15.75" x14ac:dyDescent="0.25">
      <c r="M459" s="12"/>
      <c r="N459" s="12"/>
      <c r="O459" s="12"/>
      <c r="P459" s="13"/>
      <c r="Q459" s="12"/>
      <c r="R459" s="13"/>
    </row>
    <row r="460" spans="13:18" ht="15.75" x14ac:dyDescent="0.25">
      <c r="M460" s="12"/>
      <c r="N460" s="12"/>
      <c r="O460" s="12"/>
      <c r="P460" s="13"/>
      <c r="Q460" s="12"/>
      <c r="R460" s="13"/>
    </row>
    <row r="461" spans="13:18" ht="15.75" x14ac:dyDescent="0.25">
      <c r="M461" s="12"/>
      <c r="N461" s="12"/>
      <c r="O461" s="12"/>
      <c r="P461" s="13"/>
      <c r="Q461" s="12"/>
      <c r="R461" s="13"/>
    </row>
    <row r="462" spans="13:18" ht="15.75" x14ac:dyDescent="0.25">
      <c r="M462" s="12"/>
      <c r="N462" s="12"/>
      <c r="O462" s="12"/>
      <c r="P462" s="13"/>
      <c r="Q462" s="12"/>
      <c r="R462" s="13"/>
    </row>
    <row r="463" spans="13:18" ht="15.75" x14ac:dyDescent="0.25">
      <c r="M463" s="12"/>
      <c r="N463" s="12"/>
      <c r="O463" s="12"/>
      <c r="P463" s="13"/>
      <c r="Q463" s="12"/>
      <c r="R463" s="13"/>
    </row>
    <row r="464" spans="13:18" ht="15.75" x14ac:dyDescent="0.25">
      <c r="M464" s="12"/>
      <c r="N464" s="12"/>
      <c r="O464" s="12"/>
      <c r="P464" s="13"/>
      <c r="Q464" s="12"/>
      <c r="R464" s="13"/>
    </row>
    <row r="465" spans="13:18" ht="15.75" x14ac:dyDescent="0.25">
      <c r="M465" s="12"/>
      <c r="N465" s="12"/>
      <c r="O465" s="12"/>
      <c r="P465" s="12"/>
      <c r="Q465" s="12"/>
      <c r="R465" s="12"/>
    </row>
    <row r="466" spans="13:18" ht="15.75" x14ac:dyDescent="0.25">
      <c r="M466" s="12"/>
      <c r="N466" s="12"/>
      <c r="O466" s="12"/>
      <c r="P466" s="12"/>
      <c r="Q466" s="12"/>
      <c r="R466" s="12"/>
    </row>
    <row r="467" spans="13:18" ht="15.75" x14ac:dyDescent="0.25">
      <c r="M467" s="12"/>
      <c r="N467" s="12"/>
      <c r="O467" s="12"/>
      <c r="P467" s="13"/>
      <c r="Q467" s="12"/>
      <c r="R467" s="13"/>
    </row>
    <row r="468" spans="13:18" ht="15.75" x14ac:dyDescent="0.25">
      <c r="M468" s="12"/>
      <c r="N468" s="12"/>
      <c r="O468" s="12"/>
      <c r="P468" s="13"/>
      <c r="Q468" s="12"/>
      <c r="R468" s="13"/>
    </row>
    <row r="469" spans="13:18" ht="15.75" x14ac:dyDescent="0.25">
      <c r="M469" s="12"/>
      <c r="N469" s="12"/>
      <c r="O469" s="12"/>
      <c r="P469" s="13"/>
      <c r="Q469" s="12"/>
      <c r="R469" s="13"/>
    </row>
    <row r="470" spans="13:18" ht="15.75" x14ac:dyDescent="0.25">
      <c r="M470" s="12"/>
      <c r="N470" s="12"/>
      <c r="O470" s="12"/>
      <c r="P470" s="13"/>
      <c r="Q470" s="12"/>
      <c r="R470" s="13"/>
    </row>
    <row r="471" spans="13:18" ht="15.75" x14ac:dyDescent="0.25">
      <c r="M471" s="12"/>
      <c r="N471" s="12"/>
      <c r="O471" s="12"/>
      <c r="P471" s="13"/>
      <c r="Q471" s="12"/>
      <c r="R471" s="13"/>
    </row>
    <row r="472" spans="13:18" ht="15.75" x14ac:dyDescent="0.25">
      <c r="M472" s="12"/>
      <c r="N472" s="12"/>
      <c r="O472" s="12"/>
      <c r="P472" s="13"/>
      <c r="Q472" s="12"/>
      <c r="R472" s="13"/>
    </row>
    <row r="473" spans="13:18" ht="15.75" x14ac:dyDescent="0.25">
      <c r="M473" s="12"/>
      <c r="N473" s="12"/>
      <c r="O473" s="12"/>
      <c r="P473" s="13"/>
      <c r="Q473" s="12"/>
      <c r="R473" s="13"/>
    </row>
    <row r="474" spans="13:18" ht="15.75" x14ac:dyDescent="0.25">
      <c r="M474" s="12"/>
      <c r="N474" s="12"/>
      <c r="O474" s="12"/>
      <c r="P474" s="13"/>
      <c r="Q474" s="12"/>
      <c r="R474" s="13"/>
    </row>
    <row r="475" spans="13:18" ht="15.75" x14ac:dyDescent="0.25">
      <c r="M475" s="12"/>
      <c r="N475" s="12"/>
      <c r="O475" s="12"/>
      <c r="P475" s="13"/>
      <c r="Q475" s="12"/>
      <c r="R475" s="13"/>
    </row>
    <row r="476" spans="13:18" ht="15.75" x14ac:dyDescent="0.25">
      <c r="M476" s="12"/>
      <c r="N476" s="12"/>
      <c r="O476" s="12"/>
      <c r="P476" s="12"/>
      <c r="Q476" s="12"/>
      <c r="R476" s="12"/>
    </row>
    <row r="477" spans="13:18" ht="15.75" x14ac:dyDescent="0.25">
      <c r="M477" s="12"/>
      <c r="N477" s="12"/>
      <c r="O477" s="12"/>
      <c r="P477" s="12"/>
      <c r="Q477" s="12"/>
      <c r="R477" s="12"/>
    </row>
    <row r="478" spans="13:18" ht="15.75" x14ac:dyDescent="0.25">
      <c r="M478" s="12"/>
      <c r="N478" s="12"/>
      <c r="O478" s="12"/>
      <c r="P478" s="13"/>
      <c r="Q478" s="12"/>
      <c r="R478" s="13"/>
    </row>
    <row r="479" spans="13:18" ht="15.75" x14ac:dyDescent="0.25">
      <c r="M479" s="12"/>
      <c r="N479" s="12"/>
      <c r="O479" s="12"/>
      <c r="P479" s="13"/>
      <c r="Q479" s="12"/>
      <c r="R479" s="13"/>
    </row>
    <row r="480" spans="13:18" ht="15.75" x14ac:dyDescent="0.25">
      <c r="M480" s="12"/>
      <c r="N480" s="12"/>
      <c r="O480" s="12"/>
      <c r="P480" s="13"/>
      <c r="Q480" s="12"/>
      <c r="R480" s="13"/>
    </row>
    <row r="481" spans="13:18" ht="15.75" x14ac:dyDescent="0.25">
      <c r="M481" s="12"/>
      <c r="N481" s="12"/>
      <c r="O481" s="12"/>
      <c r="P481" s="13"/>
      <c r="Q481" s="12"/>
      <c r="R481" s="13"/>
    </row>
    <row r="482" spans="13:18" ht="15.75" x14ac:dyDescent="0.25">
      <c r="M482" s="12"/>
      <c r="N482" s="12"/>
      <c r="O482" s="12"/>
      <c r="P482" s="13"/>
      <c r="Q482" s="12"/>
      <c r="R482" s="13"/>
    </row>
    <row r="483" spans="13:18" ht="15.75" x14ac:dyDescent="0.25">
      <c r="M483" s="12"/>
      <c r="N483" s="12"/>
      <c r="O483" s="12"/>
      <c r="P483" s="13"/>
      <c r="Q483" s="12"/>
      <c r="R483" s="13"/>
    </row>
    <row r="484" spans="13:18" ht="15.75" x14ac:dyDescent="0.25">
      <c r="M484" s="12"/>
      <c r="N484" s="12"/>
      <c r="O484" s="12"/>
      <c r="P484" s="13"/>
      <c r="Q484" s="12"/>
      <c r="R484" s="13"/>
    </row>
    <row r="485" spans="13:18" ht="15.75" x14ac:dyDescent="0.25">
      <c r="M485" s="12"/>
      <c r="N485" s="12"/>
      <c r="O485" s="12"/>
      <c r="P485" s="13"/>
      <c r="Q485" s="12"/>
      <c r="R485" s="13"/>
    </row>
    <row r="486" spans="13:18" ht="15.75" x14ac:dyDescent="0.25">
      <c r="M486" s="12"/>
      <c r="N486" s="12"/>
      <c r="O486" s="12"/>
      <c r="P486" s="12"/>
      <c r="Q486" s="12"/>
      <c r="R486" s="12"/>
    </row>
    <row r="487" spans="13:18" ht="15.75" x14ac:dyDescent="0.25">
      <c r="M487" s="12"/>
      <c r="N487" s="12"/>
      <c r="O487" s="12"/>
      <c r="P487" s="12"/>
      <c r="Q487" s="12"/>
      <c r="R487" s="12"/>
    </row>
    <row r="488" spans="13:18" ht="15.75" x14ac:dyDescent="0.25">
      <c r="M488" s="12"/>
      <c r="N488" s="12"/>
      <c r="O488" s="12"/>
      <c r="P488" s="13"/>
      <c r="Q488" s="12"/>
      <c r="R488" s="13"/>
    </row>
    <row r="489" spans="13:18" ht="15.75" x14ac:dyDescent="0.25">
      <c r="M489" s="12"/>
      <c r="N489" s="12"/>
      <c r="O489" s="12"/>
      <c r="P489" s="13"/>
      <c r="Q489" s="12"/>
      <c r="R489" s="13"/>
    </row>
    <row r="490" spans="13:18" ht="15.75" x14ac:dyDescent="0.25">
      <c r="M490" s="12"/>
      <c r="N490" s="12"/>
      <c r="O490" s="12"/>
      <c r="P490" s="13"/>
      <c r="Q490" s="12"/>
      <c r="R490" s="13"/>
    </row>
    <row r="491" spans="13:18" ht="15.75" x14ac:dyDescent="0.25">
      <c r="M491" s="12"/>
      <c r="N491" s="12"/>
      <c r="O491" s="12"/>
      <c r="P491" s="13"/>
      <c r="Q491" s="12"/>
      <c r="R491" s="13"/>
    </row>
    <row r="492" spans="13:18" ht="15.75" x14ac:dyDescent="0.25">
      <c r="M492" s="12"/>
      <c r="N492" s="12"/>
      <c r="O492" s="12"/>
      <c r="P492" s="13"/>
      <c r="Q492" s="12"/>
      <c r="R492" s="13"/>
    </row>
    <row r="493" spans="13:18" ht="15.75" x14ac:dyDescent="0.25">
      <c r="M493" s="12"/>
      <c r="N493" s="12"/>
      <c r="O493" s="12"/>
      <c r="P493" s="12"/>
      <c r="Q493" s="12"/>
      <c r="R493" s="12"/>
    </row>
    <row r="494" spans="13:18" ht="15.75" x14ac:dyDescent="0.25">
      <c r="M494" s="12"/>
      <c r="N494" s="12"/>
      <c r="O494" s="12"/>
      <c r="P494" s="12"/>
      <c r="Q494" s="12"/>
      <c r="R494" s="12"/>
    </row>
    <row r="495" spans="13:18" ht="15.75" x14ac:dyDescent="0.25">
      <c r="M495" s="12"/>
      <c r="N495" s="12"/>
      <c r="O495" s="12"/>
      <c r="P495" s="13"/>
      <c r="Q495" s="12"/>
      <c r="R495" s="13"/>
    </row>
    <row r="496" spans="13:18" ht="15.75" x14ac:dyDescent="0.25">
      <c r="M496" s="12"/>
      <c r="N496" s="12"/>
      <c r="O496" s="12"/>
      <c r="P496" s="13"/>
      <c r="Q496" s="12"/>
      <c r="R496" s="13"/>
    </row>
    <row r="497" spans="13:18" ht="15.75" x14ac:dyDescent="0.25">
      <c r="M497" s="12"/>
      <c r="N497" s="12"/>
      <c r="O497" s="12"/>
      <c r="P497" s="13"/>
      <c r="Q497" s="12"/>
      <c r="R497" s="13"/>
    </row>
    <row r="498" spans="13:18" ht="15.75" x14ac:dyDescent="0.25">
      <c r="M498" s="12"/>
      <c r="N498" s="12"/>
      <c r="O498" s="12"/>
      <c r="P498" s="13"/>
      <c r="Q498" s="12"/>
      <c r="R498" s="13"/>
    </row>
    <row r="499" spans="13:18" ht="15.75" x14ac:dyDescent="0.25">
      <c r="M499" s="12"/>
      <c r="N499" s="12"/>
      <c r="O499" s="12"/>
      <c r="P499" s="13"/>
      <c r="Q499" s="12"/>
      <c r="R499" s="13"/>
    </row>
    <row r="500" spans="13:18" ht="15.75" x14ac:dyDescent="0.25">
      <c r="M500" s="12"/>
      <c r="N500" s="12"/>
      <c r="O500" s="12"/>
      <c r="P500" s="12"/>
      <c r="Q500" s="12"/>
      <c r="R500" s="12"/>
    </row>
    <row r="501" spans="13:18" ht="15.75" x14ac:dyDescent="0.25">
      <c r="M501" s="12"/>
      <c r="N501" s="12"/>
      <c r="O501" s="12"/>
      <c r="P501" s="12"/>
      <c r="Q501" s="12"/>
      <c r="R501" s="12"/>
    </row>
    <row r="502" spans="13:18" ht="15.75" x14ac:dyDescent="0.25">
      <c r="M502" s="12"/>
      <c r="N502" s="12"/>
      <c r="O502" s="12"/>
      <c r="P502" s="13"/>
      <c r="Q502" s="12"/>
      <c r="R502" s="13"/>
    </row>
    <row r="503" spans="13:18" ht="15.75" x14ac:dyDescent="0.25">
      <c r="M503" s="12"/>
      <c r="N503" s="12"/>
      <c r="O503" s="12"/>
      <c r="P503" s="13"/>
      <c r="Q503" s="12"/>
      <c r="R503" s="13"/>
    </row>
    <row r="504" spans="13:18" ht="15.75" x14ac:dyDescent="0.25">
      <c r="M504" s="12"/>
      <c r="N504" s="12"/>
      <c r="O504" s="12"/>
      <c r="P504" s="13"/>
      <c r="Q504" s="12"/>
      <c r="R504" s="13"/>
    </row>
    <row r="505" spans="13:18" ht="15.75" x14ac:dyDescent="0.25">
      <c r="M505" s="12"/>
      <c r="N505" s="12"/>
      <c r="O505" s="12"/>
      <c r="P505" s="12"/>
      <c r="Q505" s="12"/>
      <c r="R505" s="12"/>
    </row>
    <row r="506" spans="13:18" ht="15.75" x14ac:dyDescent="0.25">
      <c r="M506" s="12"/>
      <c r="N506" s="12"/>
      <c r="O506" s="12"/>
      <c r="P506" s="12"/>
      <c r="Q506" s="12"/>
      <c r="R506" s="12"/>
    </row>
    <row r="507" spans="13:18" ht="15.75" x14ac:dyDescent="0.25">
      <c r="M507" s="12"/>
      <c r="N507" s="12"/>
      <c r="O507" s="12"/>
      <c r="P507" s="13"/>
      <c r="Q507" s="12"/>
      <c r="R507" s="13"/>
    </row>
    <row r="508" spans="13:18" ht="15.75" x14ac:dyDescent="0.25">
      <c r="M508" s="12"/>
      <c r="N508" s="12"/>
      <c r="O508" s="12"/>
      <c r="P508" s="13"/>
      <c r="Q508" s="12"/>
      <c r="R508" s="13"/>
    </row>
    <row r="509" spans="13:18" ht="15.75" x14ac:dyDescent="0.25">
      <c r="M509" s="12"/>
      <c r="N509" s="12"/>
      <c r="O509" s="12"/>
      <c r="P509" s="13"/>
      <c r="Q509" s="12"/>
      <c r="R509" s="13"/>
    </row>
    <row r="510" spans="13:18" ht="15.75" x14ac:dyDescent="0.25">
      <c r="M510" s="12"/>
      <c r="N510" s="12"/>
      <c r="O510" s="12"/>
      <c r="P510" s="12"/>
      <c r="Q510" s="12"/>
      <c r="R510" s="12"/>
    </row>
    <row r="511" spans="13:18" ht="15.75" x14ac:dyDescent="0.25">
      <c r="M511" s="12"/>
      <c r="N511" s="12"/>
      <c r="O511" s="12"/>
      <c r="P511" s="12"/>
      <c r="Q511" s="12"/>
      <c r="R511" s="12"/>
    </row>
    <row r="512" spans="13:18" ht="15.75" x14ac:dyDescent="0.25">
      <c r="M512" s="12"/>
      <c r="N512" s="12"/>
      <c r="O512" s="12"/>
      <c r="P512" s="13"/>
      <c r="Q512" s="12"/>
      <c r="R512" s="13"/>
    </row>
    <row r="513" spans="13:18" ht="15.75" x14ac:dyDescent="0.25">
      <c r="M513" s="12"/>
      <c r="N513" s="12"/>
      <c r="O513" s="12"/>
      <c r="P513" s="13"/>
      <c r="Q513" s="12"/>
      <c r="R513" s="13"/>
    </row>
    <row r="514" spans="13:18" ht="15.75" x14ac:dyDescent="0.25">
      <c r="M514" s="12"/>
      <c r="N514" s="12"/>
      <c r="O514" s="12"/>
      <c r="P514" s="13"/>
      <c r="Q514" s="12"/>
      <c r="R514" s="13"/>
    </row>
    <row r="515" spans="13:18" ht="15.75" x14ac:dyDescent="0.25">
      <c r="M515" s="12"/>
      <c r="N515" s="12"/>
      <c r="O515" s="12"/>
      <c r="P515" s="13"/>
      <c r="Q515" s="12"/>
      <c r="R515" s="13"/>
    </row>
    <row r="516" spans="13:18" ht="15.75" x14ac:dyDescent="0.25">
      <c r="M516" s="12"/>
      <c r="N516" s="12"/>
      <c r="O516" s="12"/>
      <c r="P516" s="13"/>
      <c r="Q516" s="12"/>
      <c r="R516" s="13"/>
    </row>
    <row r="517" spans="13:18" ht="15.75" x14ac:dyDescent="0.25">
      <c r="M517" s="12"/>
      <c r="N517" s="12"/>
      <c r="O517" s="12"/>
      <c r="P517" s="12"/>
      <c r="Q517" s="12"/>
      <c r="R517" s="12"/>
    </row>
    <row r="518" spans="13:18" ht="15.75" x14ac:dyDescent="0.25">
      <c r="M518" s="12"/>
      <c r="N518" s="12"/>
      <c r="O518" s="12"/>
      <c r="P518" s="12"/>
      <c r="Q518" s="12"/>
      <c r="R518" s="12"/>
    </row>
    <row r="519" spans="13:18" ht="15.75" x14ac:dyDescent="0.25">
      <c r="M519" s="12"/>
      <c r="N519" s="12"/>
      <c r="O519" s="12"/>
      <c r="P519" s="13"/>
      <c r="Q519" s="12"/>
      <c r="R519" s="13"/>
    </row>
    <row r="520" spans="13:18" ht="15.75" x14ac:dyDescent="0.25">
      <c r="M520" s="12"/>
      <c r="N520" s="12"/>
      <c r="O520" s="12"/>
      <c r="P520" s="13"/>
      <c r="Q520" s="12"/>
      <c r="R520" s="13"/>
    </row>
    <row r="521" spans="13:18" ht="15.75" x14ac:dyDescent="0.25">
      <c r="M521" s="12"/>
      <c r="N521" s="12"/>
      <c r="O521" s="12"/>
      <c r="P521" s="13"/>
      <c r="Q521" s="12"/>
      <c r="R521" s="13"/>
    </row>
    <row r="522" spans="13:18" ht="15.75" x14ac:dyDescent="0.25">
      <c r="M522" s="12"/>
      <c r="N522" s="12"/>
      <c r="O522" s="12"/>
      <c r="P522" s="12"/>
      <c r="Q522" s="12"/>
      <c r="R522" s="12"/>
    </row>
    <row r="523" spans="13:18" ht="15.75" x14ac:dyDescent="0.25">
      <c r="M523" s="12"/>
      <c r="N523" s="12"/>
      <c r="O523" s="12"/>
      <c r="P523" s="12"/>
      <c r="Q523" s="12"/>
      <c r="R523" s="12"/>
    </row>
    <row r="524" spans="13:18" ht="15.75" x14ac:dyDescent="0.25">
      <c r="M524" s="12"/>
      <c r="N524" s="12"/>
      <c r="O524" s="12"/>
      <c r="P524" s="13"/>
      <c r="Q524" s="12"/>
      <c r="R524" s="13"/>
    </row>
    <row r="525" spans="13:18" ht="15.75" x14ac:dyDescent="0.25">
      <c r="M525" s="12"/>
      <c r="N525" s="12"/>
      <c r="O525" s="12"/>
      <c r="P525" s="13"/>
      <c r="Q525" s="12"/>
      <c r="R525" s="13"/>
    </row>
    <row r="526" spans="13:18" ht="15.75" x14ac:dyDescent="0.25">
      <c r="M526" s="12"/>
      <c r="N526" s="12"/>
      <c r="O526" s="12"/>
      <c r="P526" s="13"/>
      <c r="Q526" s="12"/>
      <c r="R526" s="13"/>
    </row>
    <row r="527" spans="13:18" ht="15.75" x14ac:dyDescent="0.25">
      <c r="M527" s="12"/>
      <c r="N527" s="12"/>
      <c r="O527" s="12"/>
      <c r="P527" s="13"/>
      <c r="Q527" s="12"/>
      <c r="R527" s="13"/>
    </row>
    <row r="528" spans="13:18" ht="15.75" x14ac:dyDescent="0.25">
      <c r="M528" s="12"/>
      <c r="N528" s="12"/>
      <c r="O528" s="12"/>
      <c r="P528" s="13"/>
      <c r="Q528" s="12"/>
      <c r="R528" s="13"/>
    </row>
    <row r="529" spans="13:18" ht="15.75" x14ac:dyDescent="0.25">
      <c r="M529" s="12"/>
      <c r="N529" s="12"/>
      <c r="O529" s="12"/>
      <c r="P529" s="13"/>
      <c r="Q529" s="12"/>
      <c r="R529" s="13"/>
    </row>
    <row r="530" spans="13:18" ht="15.75" x14ac:dyDescent="0.25">
      <c r="M530" s="12"/>
      <c r="N530" s="12"/>
      <c r="O530" s="12"/>
      <c r="P530" s="13"/>
      <c r="Q530" s="12"/>
      <c r="R530" s="13"/>
    </row>
    <row r="531" spans="13:18" ht="15.75" x14ac:dyDescent="0.25">
      <c r="M531" s="12"/>
      <c r="N531" s="12"/>
      <c r="O531" s="12"/>
      <c r="P531" s="12"/>
      <c r="Q531" s="12"/>
      <c r="R531" s="12"/>
    </row>
    <row r="532" spans="13:18" ht="15.75" x14ac:dyDescent="0.25">
      <c r="M532" s="12"/>
      <c r="N532" s="12"/>
      <c r="O532" s="12"/>
      <c r="P532" s="13"/>
      <c r="Q532" s="12"/>
      <c r="R532" s="13"/>
    </row>
    <row r="533" spans="13:18" ht="15.75" x14ac:dyDescent="0.25">
      <c r="M533" s="12"/>
      <c r="N533" s="12"/>
      <c r="O533" s="12"/>
      <c r="P533" s="13"/>
      <c r="Q533" s="12"/>
      <c r="R533" s="13"/>
    </row>
    <row r="534" spans="13:18" ht="15.75" x14ac:dyDescent="0.25">
      <c r="M534" s="12"/>
      <c r="N534" s="12"/>
      <c r="O534" s="12"/>
      <c r="P534" s="13"/>
      <c r="Q534" s="12"/>
      <c r="R534" s="13"/>
    </row>
    <row r="535" spans="13:18" ht="15.75" x14ac:dyDescent="0.25">
      <c r="M535" s="12"/>
      <c r="N535" s="12"/>
      <c r="O535" s="12"/>
      <c r="P535" s="13"/>
      <c r="Q535" s="12"/>
      <c r="R535" s="13"/>
    </row>
    <row r="536" spans="13:18" ht="15.75" x14ac:dyDescent="0.25">
      <c r="M536" s="12"/>
      <c r="N536" s="12"/>
      <c r="O536" s="12"/>
      <c r="P536" s="13"/>
      <c r="Q536" s="12"/>
      <c r="R536" s="13"/>
    </row>
    <row r="537" spans="13:18" ht="15.75" x14ac:dyDescent="0.25">
      <c r="M537" s="12"/>
      <c r="N537" s="12"/>
      <c r="O537" s="12"/>
      <c r="P537" s="12"/>
      <c r="Q537" s="12"/>
      <c r="R537" s="12"/>
    </row>
    <row r="538" spans="13:18" ht="15.75" x14ac:dyDescent="0.25">
      <c r="M538" s="12"/>
      <c r="N538" s="12"/>
      <c r="O538" s="12"/>
      <c r="P538" s="12"/>
      <c r="Q538" s="12"/>
      <c r="R538" s="12"/>
    </row>
    <row r="539" spans="13:18" ht="15.75" x14ac:dyDescent="0.25">
      <c r="M539" s="12"/>
      <c r="N539" s="12"/>
      <c r="O539" s="12"/>
      <c r="P539" s="13"/>
      <c r="Q539" s="12"/>
      <c r="R539" s="13"/>
    </row>
    <row r="540" spans="13:18" ht="15.75" x14ac:dyDescent="0.25">
      <c r="M540" s="12"/>
      <c r="N540" s="12"/>
      <c r="O540" s="12"/>
      <c r="P540" s="13"/>
      <c r="Q540" s="12"/>
      <c r="R540" s="13"/>
    </row>
    <row r="541" spans="13:18" ht="15.75" x14ac:dyDescent="0.25">
      <c r="M541" s="12"/>
      <c r="N541" s="12"/>
      <c r="O541" s="12"/>
      <c r="P541" s="13"/>
      <c r="Q541" s="12"/>
      <c r="R541" s="13"/>
    </row>
    <row r="542" spans="13:18" ht="15.75" x14ac:dyDescent="0.25">
      <c r="M542" s="12"/>
      <c r="N542" s="12"/>
      <c r="O542" s="12"/>
      <c r="P542" s="13"/>
      <c r="Q542" s="12"/>
      <c r="R542" s="13"/>
    </row>
    <row r="543" spans="13:18" ht="15.75" x14ac:dyDescent="0.25">
      <c r="M543" s="12"/>
      <c r="N543" s="12"/>
      <c r="O543" s="12"/>
      <c r="P543" s="13"/>
      <c r="Q543" s="12"/>
      <c r="R543" s="13"/>
    </row>
    <row r="544" spans="13:18" ht="15.75" x14ac:dyDescent="0.25">
      <c r="M544" s="12"/>
      <c r="N544" s="12"/>
      <c r="O544" s="12"/>
      <c r="P544" s="12"/>
      <c r="Q544" s="12"/>
      <c r="R544" s="12"/>
    </row>
    <row r="545" spans="13:18" ht="15.75" x14ac:dyDescent="0.25">
      <c r="M545" s="12"/>
      <c r="N545" s="12"/>
      <c r="O545" s="12"/>
      <c r="P545" s="12"/>
      <c r="Q545" s="12"/>
      <c r="R545" s="12"/>
    </row>
    <row r="546" spans="13:18" ht="15.75" x14ac:dyDescent="0.25">
      <c r="M546" s="12"/>
      <c r="N546" s="12"/>
      <c r="O546" s="12"/>
      <c r="P546" s="13"/>
      <c r="Q546" s="12"/>
      <c r="R546" s="13"/>
    </row>
    <row r="547" spans="13:18" ht="15.75" x14ac:dyDescent="0.25">
      <c r="M547" s="12"/>
      <c r="N547" s="12"/>
      <c r="O547" s="12"/>
      <c r="P547" s="13"/>
      <c r="Q547" s="12"/>
      <c r="R547" s="13"/>
    </row>
    <row r="548" spans="13:18" ht="15.75" x14ac:dyDescent="0.25">
      <c r="M548" s="12"/>
      <c r="N548" s="12"/>
      <c r="O548" s="12"/>
      <c r="P548" s="13"/>
      <c r="Q548" s="12"/>
      <c r="R548" s="13"/>
    </row>
    <row r="549" spans="13:18" ht="15.75" x14ac:dyDescent="0.25">
      <c r="M549" s="12"/>
      <c r="N549" s="12"/>
      <c r="O549" s="12"/>
      <c r="P549" s="13"/>
      <c r="Q549" s="12"/>
      <c r="R549" s="13"/>
    </row>
    <row r="550" spans="13:18" ht="15.75" x14ac:dyDescent="0.25">
      <c r="M550" s="12"/>
      <c r="N550" s="12"/>
      <c r="O550" s="12"/>
      <c r="P550" s="13"/>
      <c r="Q550" s="12"/>
      <c r="R550" s="13"/>
    </row>
    <row r="551" spans="13:18" ht="15.75" x14ac:dyDescent="0.25">
      <c r="M551" s="12"/>
      <c r="N551" s="12"/>
      <c r="O551" s="12"/>
      <c r="P551" s="13"/>
      <c r="Q551" s="12"/>
      <c r="R551" s="13"/>
    </row>
    <row r="552" spans="13:18" ht="15.75" x14ac:dyDescent="0.25">
      <c r="M552" s="12"/>
      <c r="N552" s="12"/>
      <c r="O552" s="12"/>
      <c r="P552" s="13"/>
      <c r="Q552" s="12"/>
      <c r="R552" s="13"/>
    </row>
    <row r="553" spans="13:18" ht="15.75" x14ac:dyDescent="0.25">
      <c r="M553" s="12"/>
      <c r="N553" s="12"/>
      <c r="O553" s="12"/>
      <c r="P553" s="13"/>
      <c r="Q553" s="12"/>
      <c r="R553" s="13"/>
    </row>
    <row r="554" spans="13:18" ht="15.75" x14ac:dyDescent="0.25">
      <c r="M554" s="12"/>
      <c r="N554" s="12"/>
      <c r="O554" s="12"/>
      <c r="P554" s="13"/>
      <c r="Q554" s="12"/>
      <c r="R554" s="13"/>
    </row>
    <row r="555" spans="13:18" ht="15.75" x14ac:dyDescent="0.25">
      <c r="M555" s="12"/>
      <c r="N555" s="12"/>
      <c r="O555" s="12"/>
      <c r="P555" s="12"/>
      <c r="Q555" s="12"/>
      <c r="R555" s="12"/>
    </row>
    <row r="556" spans="13:18" ht="15.75" x14ac:dyDescent="0.25">
      <c r="M556" s="12"/>
      <c r="N556" s="12"/>
      <c r="O556" s="12"/>
      <c r="P556" s="12"/>
      <c r="Q556" s="12"/>
      <c r="R556" s="12"/>
    </row>
    <row r="557" spans="13:18" ht="15.75" x14ac:dyDescent="0.25">
      <c r="M557" s="12"/>
      <c r="N557" s="12"/>
      <c r="O557" s="12"/>
      <c r="P557" s="13"/>
      <c r="Q557" s="12"/>
      <c r="R557" s="13"/>
    </row>
    <row r="558" spans="13:18" ht="15.75" x14ac:dyDescent="0.25">
      <c r="M558" s="12"/>
      <c r="N558" s="12"/>
      <c r="O558" s="12"/>
      <c r="P558" s="13"/>
      <c r="Q558" s="12"/>
      <c r="R558" s="13"/>
    </row>
    <row r="559" spans="13:18" ht="15.75" x14ac:dyDescent="0.25">
      <c r="M559" s="12"/>
      <c r="N559" s="12"/>
      <c r="O559" s="12"/>
      <c r="P559" s="13"/>
      <c r="Q559" s="12"/>
      <c r="R559" s="13"/>
    </row>
    <row r="560" spans="13:18" ht="15.75" x14ac:dyDescent="0.25">
      <c r="M560" s="12"/>
      <c r="N560" s="12"/>
      <c r="O560" s="12"/>
      <c r="P560" s="13"/>
      <c r="Q560" s="12"/>
      <c r="R560" s="13"/>
    </row>
    <row r="561" spans="13:18" ht="15.75" x14ac:dyDescent="0.25">
      <c r="M561" s="12"/>
      <c r="N561" s="12"/>
      <c r="O561" s="12"/>
      <c r="P561" s="13"/>
      <c r="Q561" s="12"/>
      <c r="R561" s="13"/>
    </row>
    <row r="562" spans="13:18" ht="15.75" x14ac:dyDescent="0.25">
      <c r="M562" s="12"/>
      <c r="N562" s="12"/>
      <c r="O562" s="12"/>
      <c r="P562" s="13"/>
      <c r="Q562" s="12"/>
      <c r="R562" s="13"/>
    </row>
    <row r="563" spans="13:18" ht="15.75" x14ac:dyDescent="0.25">
      <c r="M563" s="12"/>
      <c r="N563" s="12"/>
      <c r="O563" s="12"/>
      <c r="P563" s="12"/>
      <c r="Q563" s="12"/>
      <c r="R563" s="12"/>
    </row>
    <row r="564" spans="13:18" ht="15.75" x14ac:dyDescent="0.25">
      <c r="M564" s="12"/>
      <c r="N564" s="12"/>
      <c r="O564" s="12"/>
      <c r="P564" s="12"/>
      <c r="Q564" s="12"/>
      <c r="R564" s="12"/>
    </row>
    <row r="565" spans="13:18" ht="15.75" x14ac:dyDescent="0.25">
      <c r="M565" s="12"/>
      <c r="N565" s="12"/>
      <c r="O565" s="12"/>
      <c r="P565" s="12"/>
      <c r="Q565" s="12"/>
      <c r="R565" s="12"/>
    </row>
    <row r="566" spans="13:18" ht="15.75" x14ac:dyDescent="0.25">
      <c r="M566" s="12"/>
      <c r="N566" s="12"/>
      <c r="O566" s="12"/>
      <c r="P566" s="12"/>
      <c r="Q566" s="12"/>
      <c r="R566" s="12"/>
    </row>
    <row r="567" spans="13:18" ht="15.75" x14ac:dyDescent="0.25">
      <c r="M567" s="12"/>
      <c r="N567" s="12"/>
      <c r="O567" s="12"/>
      <c r="P567" s="12"/>
      <c r="Q567" s="12"/>
      <c r="R567" s="12"/>
    </row>
    <row r="568" spans="13:18" ht="15.75" x14ac:dyDescent="0.25">
      <c r="M568" s="12"/>
      <c r="N568" s="12"/>
      <c r="O568" s="12"/>
      <c r="P568" s="12"/>
      <c r="Q568" s="12"/>
      <c r="R568" s="12"/>
    </row>
    <row r="569" spans="13:18" ht="15.75" x14ac:dyDescent="0.25">
      <c r="M569" s="12"/>
      <c r="N569" s="12"/>
      <c r="O569" s="12"/>
      <c r="P569" s="13"/>
      <c r="Q569" s="12"/>
      <c r="R569" s="13"/>
    </row>
    <row r="570" spans="13:18" ht="15.75" x14ac:dyDescent="0.25">
      <c r="M570" s="12"/>
      <c r="N570" s="12"/>
      <c r="O570" s="12"/>
      <c r="P570" s="13"/>
      <c r="Q570" s="12"/>
      <c r="R570" s="13"/>
    </row>
    <row r="571" spans="13:18" ht="15.75" x14ac:dyDescent="0.25">
      <c r="M571" s="12"/>
      <c r="N571" s="12"/>
      <c r="O571" s="12"/>
      <c r="P571" s="13"/>
      <c r="Q571" s="12"/>
      <c r="R571" s="13"/>
    </row>
    <row r="572" spans="13:18" ht="15.75" x14ac:dyDescent="0.25">
      <c r="M572" s="12"/>
      <c r="N572" s="12"/>
      <c r="O572" s="12"/>
      <c r="P572" s="13"/>
      <c r="Q572" s="12"/>
      <c r="R572" s="13"/>
    </row>
    <row r="573" spans="13:18" ht="15.75" x14ac:dyDescent="0.25">
      <c r="M573" s="12"/>
      <c r="N573" s="12"/>
      <c r="O573" s="12"/>
      <c r="P573" s="13"/>
      <c r="Q573" s="12"/>
      <c r="R573" s="13"/>
    </row>
    <row r="574" spans="13:18" ht="15.75" x14ac:dyDescent="0.25">
      <c r="M574" s="12"/>
      <c r="N574" s="12"/>
      <c r="O574" s="12"/>
      <c r="P574" s="13"/>
      <c r="Q574" s="12"/>
      <c r="R574" s="13"/>
    </row>
    <row r="575" spans="13:18" ht="15.75" x14ac:dyDescent="0.25">
      <c r="M575" s="12"/>
      <c r="N575" s="12"/>
      <c r="O575" s="12"/>
      <c r="P575" s="12"/>
      <c r="Q575" s="12"/>
      <c r="R575" s="12"/>
    </row>
    <row r="576" spans="13:18" ht="15.75" x14ac:dyDescent="0.25">
      <c r="M576" s="12"/>
      <c r="N576" s="12"/>
      <c r="O576" s="12"/>
      <c r="P576" s="12"/>
      <c r="Q576" s="12"/>
      <c r="R576" s="12"/>
    </row>
    <row r="577" spans="13:18" ht="15.75" x14ac:dyDescent="0.25">
      <c r="M577" s="12"/>
      <c r="N577" s="12"/>
      <c r="O577" s="12"/>
      <c r="P577" s="12"/>
      <c r="Q577" s="12"/>
      <c r="R577" s="12"/>
    </row>
    <row r="578" spans="13:18" ht="15.75" x14ac:dyDescent="0.25">
      <c r="M578" s="12"/>
      <c r="N578" s="12"/>
      <c r="O578" s="12"/>
      <c r="P578" s="12"/>
      <c r="Q578" s="12"/>
      <c r="R578" s="12"/>
    </row>
    <row r="579" spans="13:18" ht="15.75" x14ac:dyDescent="0.25">
      <c r="M579" s="12"/>
      <c r="N579" s="12"/>
      <c r="O579" s="12"/>
      <c r="P579" s="13"/>
      <c r="Q579" s="12"/>
      <c r="R579" s="13"/>
    </row>
    <row r="580" spans="13:18" ht="15.75" x14ac:dyDescent="0.25">
      <c r="M580" s="12"/>
      <c r="N580" s="12"/>
      <c r="O580" s="12"/>
      <c r="P580" s="13"/>
      <c r="Q580" s="12"/>
      <c r="R580" s="13"/>
    </row>
    <row r="581" spans="13:18" ht="15.75" x14ac:dyDescent="0.25">
      <c r="M581" s="12"/>
      <c r="N581" s="12"/>
      <c r="O581" s="12"/>
      <c r="P581" s="13"/>
      <c r="Q581" s="12"/>
      <c r="R581" s="13"/>
    </row>
    <row r="582" spans="13:18" ht="15.75" x14ac:dyDescent="0.25">
      <c r="M582" s="12"/>
      <c r="N582" s="12"/>
      <c r="O582" s="12"/>
      <c r="P582" s="12"/>
      <c r="Q582" s="12"/>
      <c r="R582" s="12"/>
    </row>
    <row r="583" spans="13:18" ht="15.75" x14ac:dyDescent="0.25">
      <c r="M583" s="12"/>
      <c r="N583" s="12"/>
      <c r="O583" s="12"/>
      <c r="P583" s="12"/>
      <c r="Q583" s="12"/>
      <c r="R583" s="12"/>
    </row>
    <row r="584" spans="13:18" ht="15.75" x14ac:dyDescent="0.25">
      <c r="M584" s="12"/>
      <c r="N584" s="12"/>
      <c r="O584" s="12"/>
      <c r="P584" s="13"/>
      <c r="Q584" s="12"/>
      <c r="R584" s="13"/>
    </row>
    <row r="585" spans="13:18" ht="15.75" x14ac:dyDescent="0.25">
      <c r="M585" s="12"/>
      <c r="N585" s="12"/>
      <c r="O585" s="12"/>
      <c r="P585" s="13"/>
      <c r="Q585" s="12"/>
      <c r="R585" s="13"/>
    </row>
    <row r="586" spans="13:18" ht="15.75" x14ac:dyDescent="0.25">
      <c r="M586" s="12"/>
      <c r="N586" s="12"/>
      <c r="O586" s="12"/>
      <c r="P586" s="13"/>
      <c r="Q586" s="12"/>
      <c r="R586" s="13"/>
    </row>
    <row r="587" spans="13:18" ht="15.75" x14ac:dyDescent="0.25">
      <c r="M587" s="12"/>
      <c r="N587" s="12"/>
      <c r="O587" s="12"/>
      <c r="P587" s="12"/>
      <c r="Q587" s="12"/>
      <c r="R587" s="12"/>
    </row>
    <row r="588" spans="13:18" ht="15.75" x14ac:dyDescent="0.25">
      <c r="M588" s="12"/>
      <c r="N588" s="12"/>
      <c r="O588" s="12"/>
      <c r="P588" s="12"/>
      <c r="Q588" s="12"/>
      <c r="R588" s="12"/>
    </row>
    <row r="589" spans="13:18" ht="15.75" x14ac:dyDescent="0.25">
      <c r="M589" s="12"/>
      <c r="N589" s="12"/>
      <c r="O589" s="13"/>
      <c r="P589" s="12"/>
      <c r="Q589" s="13"/>
      <c r="R589" s="12"/>
    </row>
    <row r="590" spans="13:18" ht="15.75" x14ac:dyDescent="0.25">
      <c r="M590" s="12"/>
      <c r="N590" s="12"/>
      <c r="O590" s="13"/>
      <c r="P590" s="12"/>
      <c r="Q590" s="13"/>
      <c r="R590" s="12"/>
    </row>
    <row r="591" spans="13:18" ht="15.75" x14ac:dyDescent="0.25">
      <c r="M591" s="12"/>
      <c r="N591" s="12"/>
      <c r="O591" s="13"/>
      <c r="P591" s="12"/>
      <c r="Q591" s="13"/>
      <c r="R591" s="12"/>
    </row>
    <row r="592" spans="13:18" ht="15.75" x14ac:dyDescent="0.25">
      <c r="M592" s="12"/>
      <c r="N592" s="12"/>
      <c r="O592" s="12"/>
      <c r="P592" s="12"/>
      <c r="Q592" s="12"/>
      <c r="R592" s="12"/>
    </row>
    <row r="593" spans="13:18" ht="15.75" x14ac:dyDescent="0.25">
      <c r="M593" s="12"/>
      <c r="N593" s="12"/>
      <c r="O593" s="12"/>
      <c r="P593" s="12"/>
      <c r="Q593" s="12"/>
      <c r="R593" s="12"/>
    </row>
    <row r="594" spans="13:18" ht="15.75" x14ac:dyDescent="0.25">
      <c r="M594" s="12"/>
      <c r="N594" s="12"/>
      <c r="O594" s="12"/>
      <c r="P594" s="13"/>
      <c r="Q594" s="12"/>
      <c r="R594" s="13"/>
    </row>
    <row r="595" spans="13:18" ht="15.75" x14ac:dyDescent="0.25">
      <c r="M595" s="12"/>
      <c r="N595" s="12"/>
      <c r="O595" s="12"/>
      <c r="P595" s="13"/>
      <c r="Q595" s="12"/>
      <c r="R595" s="13"/>
    </row>
    <row r="596" spans="13:18" ht="15.75" x14ac:dyDescent="0.25">
      <c r="M596" s="12"/>
      <c r="N596" s="12"/>
      <c r="O596" s="12"/>
      <c r="P596" s="13"/>
      <c r="Q596" s="12"/>
      <c r="R596" s="13"/>
    </row>
    <row r="597" spans="13:18" ht="15.75" x14ac:dyDescent="0.25">
      <c r="M597" s="12"/>
      <c r="N597" s="12"/>
      <c r="O597" s="12"/>
      <c r="P597" s="12"/>
      <c r="Q597" s="12"/>
      <c r="R597" s="12"/>
    </row>
    <row r="598" spans="13:18" ht="15.75" x14ac:dyDescent="0.25">
      <c r="M598" s="12"/>
      <c r="N598" s="12"/>
      <c r="O598" s="12"/>
      <c r="P598" s="12"/>
      <c r="Q598" s="12"/>
      <c r="R598" s="12"/>
    </row>
    <row r="599" spans="13:18" ht="15.75" x14ac:dyDescent="0.25">
      <c r="M599" s="12"/>
      <c r="N599" s="12"/>
      <c r="O599" s="12"/>
      <c r="P599" s="13"/>
      <c r="Q599" s="12"/>
      <c r="R599" s="13"/>
    </row>
    <row r="600" spans="13:18" ht="15.75" x14ac:dyDescent="0.25">
      <c r="M600" s="12"/>
      <c r="N600" s="12"/>
      <c r="O600" s="12"/>
      <c r="P600" s="13"/>
      <c r="Q600" s="12"/>
      <c r="R600" s="13"/>
    </row>
    <row r="601" spans="13:18" ht="15.75" x14ac:dyDescent="0.25">
      <c r="M601" s="12"/>
      <c r="N601" s="12"/>
      <c r="O601" s="12"/>
      <c r="P601" s="13"/>
      <c r="Q601" s="12"/>
      <c r="R601" s="13"/>
    </row>
    <row r="602" spans="13:18" ht="15.75" x14ac:dyDescent="0.25">
      <c r="M602" s="12"/>
      <c r="N602" s="12"/>
      <c r="O602" s="12"/>
      <c r="P602" s="12"/>
      <c r="Q602" s="12"/>
      <c r="R602" s="12"/>
    </row>
    <row r="603" spans="13:18" ht="15.75" x14ac:dyDescent="0.25">
      <c r="M603" s="12"/>
      <c r="N603" s="12"/>
      <c r="O603" s="12"/>
      <c r="P603" s="12"/>
      <c r="Q603" s="12"/>
      <c r="R603" s="12"/>
    </row>
    <row r="604" spans="13:18" ht="15.75" x14ac:dyDescent="0.25">
      <c r="M604" s="12"/>
      <c r="N604" s="12"/>
      <c r="O604" s="12"/>
      <c r="P604" s="13"/>
      <c r="Q604" s="12"/>
      <c r="R604" s="13"/>
    </row>
    <row r="605" spans="13:18" ht="15.75" x14ac:dyDescent="0.25">
      <c r="M605" s="12"/>
      <c r="N605" s="12"/>
      <c r="O605" s="12"/>
      <c r="P605" s="13"/>
      <c r="Q605" s="12"/>
      <c r="R605" s="13"/>
    </row>
    <row r="606" spans="13:18" ht="15.75" x14ac:dyDescent="0.25">
      <c r="M606" s="12"/>
      <c r="N606" s="12"/>
      <c r="O606" s="12"/>
      <c r="P606" s="13"/>
      <c r="Q606" s="12"/>
      <c r="R606" s="13"/>
    </row>
    <row r="607" spans="13:18" ht="15.75" x14ac:dyDescent="0.25">
      <c r="M607" s="12"/>
      <c r="N607" s="12"/>
      <c r="O607" s="12"/>
      <c r="P607" s="12"/>
      <c r="Q607" s="12"/>
      <c r="R607" s="12"/>
    </row>
    <row r="608" spans="13:18" ht="15.75" x14ac:dyDescent="0.25">
      <c r="M608" s="12"/>
      <c r="N608" s="12"/>
      <c r="O608" s="12"/>
      <c r="P608" s="12"/>
      <c r="Q608" s="12"/>
      <c r="R608" s="12"/>
    </row>
    <row r="609" spans="13:18" ht="15.75" x14ac:dyDescent="0.25">
      <c r="M609" s="12"/>
      <c r="N609" s="12"/>
      <c r="O609" s="12"/>
      <c r="P609" s="13"/>
      <c r="Q609" s="13"/>
      <c r="R609" s="13"/>
    </row>
    <row r="610" spans="13:18" ht="15.75" x14ac:dyDescent="0.25">
      <c r="M610" s="12"/>
      <c r="N610" s="12"/>
      <c r="O610" s="12"/>
      <c r="P610" s="13"/>
      <c r="Q610" s="13"/>
      <c r="R610" s="13"/>
    </row>
    <row r="611" spans="13:18" ht="15.75" x14ac:dyDescent="0.25">
      <c r="M611" s="12"/>
      <c r="N611" s="12"/>
      <c r="O611" s="12"/>
      <c r="P611" s="13"/>
      <c r="Q611" s="13"/>
      <c r="R611" s="13"/>
    </row>
    <row r="612" spans="13:18" ht="15.75" x14ac:dyDescent="0.25">
      <c r="M612" s="12"/>
      <c r="N612" s="12"/>
      <c r="O612" s="12"/>
      <c r="P612" s="12"/>
      <c r="Q612" s="12"/>
      <c r="R612" s="12"/>
    </row>
    <row r="613" spans="13:18" ht="15.75" x14ac:dyDescent="0.25">
      <c r="M613" s="12"/>
      <c r="N613" s="12"/>
      <c r="O613" s="12"/>
      <c r="P613" s="12"/>
      <c r="Q613" s="12"/>
      <c r="R613" s="12"/>
    </row>
    <row r="614" spans="13:18" ht="15.75" x14ac:dyDescent="0.25">
      <c r="M614" s="12"/>
      <c r="N614" s="12"/>
      <c r="O614" s="13"/>
      <c r="P614" s="12"/>
      <c r="Q614" s="13"/>
      <c r="R614" s="12"/>
    </row>
    <row r="615" spans="13:18" ht="15.75" x14ac:dyDescent="0.25">
      <c r="M615" s="12"/>
      <c r="N615" s="12"/>
      <c r="O615" s="13"/>
      <c r="P615" s="12"/>
      <c r="Q615" s="13"/>
      <c r="R615" s="12"/>
    </row>
    <row r="616" spans="13:18" ht="15.75" x14ac:dyDescent="0.25">
      <c r="M616" s="12"/>
      <c r="N616" s="12"/>
      <c r="O616" s="13"/>
      <c r="P616" s="12"/>
      <c r="Q616" s="13"/>
      <c r="R616" s="12"/>
    </row>
    <row r="617" spans="13:18" ht="15.75" x14ac:dyDescent="0.25">
      <c r="M617" s="12"/>
      <c r="N617" s="12"/>
      <c r="O617" s="13"/>
      <c r="P617" s="12"/>
      <c r="Q617" s="13"/>
      <c r="R617" s="12"/>
    </row>
    <row r="618" spans="13:18" ht="15.75" x14ac:dyDescent="0.25">
      <c r="M618" s="12"/>
      <c r="N618" s="12"/>
      <c r="O618" s="13"/>
      <c r="P618" s="12"/>
      <c r="Q618" s="13"/>
      <c r="R618" s="12"/>
    </row>
    <row r="619" spans="13:18" ht="15.75" x14ac:dyDescent="0.25">
      <c r="M619" s="12"/>
      <c r="N619" s="12"/>
      <c r="O619" s="13"/>
      <c r="P619" s="12"/>
      <c r="Q619" s="13"/>
      <c r="R619" s="12"/>
    </row>
    <row r="620" spans="13:18" ht="15.75" x14ac:dyDescent="0.25">
      <c r="M620" s="12"/>
      <c r="N620" s="12"/>
      <c r="O620" s="13"/>
      <c r="P620" s="12"/>
      <c r="Q620" s="13"/>
      <c r="R620" s="12"/>
    </row>
    <row r="621" spans="13:18" ht="15.75" x14ac:dyDescent="0.25">
      <c r="M621" s="12"/>
      <c r="N621" s="12"/>
      <c r="O621" s="13"/>
      <c r="P621" s="12"/>
      <c r="Q621" s="13"/>
      <c r="R621" s="12"/>
    </row>
    <row r="622" spans="13:18" ht="15.75" x14ac:dyDescent="0.25">
      <c r="M622" s="12"/>
      <c r="N622" s="12"/>
      <c r="O622" s="13"/>
      <c r="P622" s="12"/>
      <c r="Q622" s="13"/>
      <c r="R622" s="12"/>
    </row>
    <row r="623" spans="13:18" ht="15.75" x14ac:dyDescent="0.25">
      <c r="M623" s="12"/>
      <c r="N623" s="12"/>
      <c r="O623" s="13"/>
      <c r="P623" s="12"/>
      <c r="Q623" s="13"/>
      <c r="R623" s="12"/>
    </row>
    <row r="624" spans="13:18" ht="15.75" x14ac:dyDescent="0.25">
      <c r="M624" s="12"/>
      <c r="N624" s="12"/>
      <c r="O624" s="12"/>
      <c r="P624" s="12"/>
      <c r="Q624" s="12"/>
      <c r="R624" s="12"/>
    </row>
    <row r="625" spans="13:18" ht="15.75" x14ac:dyDescent="0.25">
      <c r="M625" s="12"/>
      <c r="N625" s="12"/>
      <c r="O625" s="12"/>
      <c r="P625" s="12"/>
      <c r="Q625" s="12"/>
      <c r="R625" s="12"/>
    </row>
    <row r="626" spans="13:18" ht="15.75" x14ac:dyDescent="0.25">
      <c r="M626" s="12"/>
      <c r="N626" s="12"/>
      <c r="O626" s="13"/>
      <c r="P626" s="12"/>
      <c r="Q626" s="13"/>
      <c r="R626" s="12"/>
    </row>
    <row r="627" spans="13:18" ht="15.75" x14ac:dyDescent="0.25">
      <c r="M627" s="12"/>
      <c r="N627" s="12"/>
      <c r="O627" s="13"/>
      <c r="P627" s="12"/>
      <c r="Q627" s="13"/>
      <c r="R627" s="12"/>
    </row>
    <row r="628" spans="13:18" ht="15.75" x14ac:dyDescent="0.25">
      <c r="M628" s="12"/>
      <c r="N628" s="12"/>
      <c r="O628" s="13"/>
      <c r="P628" s="12"/>
      <c r="Q628" s="13"/>
      <c r="R628" s="12"/>
    </row>
    <row r="629" spans="13:18" ht="15.75" x14ac:dyDescent="0.25">
      <c r="M629" s="12"/>
      <c r="N629" s="12"/>
      <c r="O629" s="13"/>
      <c r="P629" s="12"/>
      <c r="Q629" s="13"/>
      <c r="R629" s="12"/>
    </row>
    <row r="630" spans="13:18" ht="15.75" x14ac:dyDescent="0.25">
      <c r="M630" s="12"/>
      <c r="N630" s="12"/>
      <c r="O630" s="13"/>
      <c r="P630" s="12"/>
      <c r="Q630" s="13"/>
      <c r="R630" s="12"/>
    </row>
    <row r="631" spans="13:18" ht="15.75" x14ac:dyDescent="0.25">
      <c r="M631" s="12"/>
      <c r="N631" s="12"/>
      <c r="O631" s="13"/>
      <c r="P631" s="12"/>
      <c r="Q631" s="13"/>
      <c r="R631" s="12"/>
    </row>
    <row r="632" spans="13:18" ht="15.75" x14ac:dyDescent="0.25">
      <c r="M632" s="12"/>
      <c r="N632" s="12"/>
      <c r="O632" s="13"/>
      <c r="P632" s="12"/>
      <c r="Q632" s="13"/>
      <c r="R632" s="12"/>
    </row>
    <row r="633" spans="13:18" ht="15.75" x14ac:dyDescent="0.25">
      <c r="M633" s="12"/>
      <c r="N633" s="12"/>
      <c r="O633" s="13"/>
      <c r="P633" s="12"/>
      <c r="Q633" s="13"/>
      <c r="R633" s="12"/>
    </row>
    <row r="634" spans="13:18" ht="15.75" x14ac:dyDescent="0.25">
      <c r="M634" s="12"/>
      <c r="N634" s="12"/>
      <c r="O634" s="13"/>
      <c r="P634" s="12"/>
      <c r="Q634" s="13"/>
      <c r="R634" s="12"/>
    </row>
    <row r="635" spans="13:18" ht="15.75" x14ac:dyDescent="0.25">
      <c r="M635" s="12"/>
      <c r="N635" s="12"/>
      <c r="O635" s="12"/>
      <c r="P635" s="12"/>
      <c r="Q635" s="12"/>
      <c r="R635" s="12"/>
    </row>
    <row r="636" spans="13:18" ht="15.75" x14ac:dyDescent="0.25">
      <c r="M636" s="12"/>
      <c r="N636" s="12"/>
      <c r="O636" s="12"/>
      <c r="P636" s="12"/>
      <c r="Q636" s="12"/>
      <c r="R636" s="12"/>
    </row>
    <row r="637" spans="13:18" ht="15.75" x14ac:dyDescent="0.25">
      <c r="M637" s="12"/>
      <c r="N637" s="12"/>
      <c r="O637" s="12"/>
      <c r="P637" s="13"/>
      <c r="Q637" s="12"/>
      <c r="R637" s="13"/>
    </row>
    <row r="638" spans="13:18" ht="15.75" x14ac:dyDescent="0.25">
      <c r="M638" s="12"/>
      <c r="N638" s="12"/>
      <c r="O638" s="12"/>
      <c r="P638" s="13"/>
      <c r="Q638" s="12"/>
      <c r="R638" s="13"/>
    </row>
    <row r="639" spans="13:18" ht="15.75" x14ac:dyDescent="0.25">
      <c r="M639" s="12"/>
      <c r="N639" s="12"/>
      <c r="O639" s="12"/>
      <c r="P639" s="13"/>
      <c r="Q639" s="12"/>
      <c r="R639" s="13"/>
    </row>
    <row r="640" spans="13:18" ht="15.75" x14ac:dyDescent="0.25">
      <c r="M640" s="12"/>
      <c r="N640" s="12"/>
      <c r="O640" s="12"/>
      <c r="P640" s="13"/>
      <c r="Q640" s="12"/>
      <c r="R640" s="13"/>
    </row>
    <row r="641" spans="13:18" ht="15.75" x14ac:dyDescent="0.25">
      <c r="M641" s="12"/>
      <c r="N641" s="12"/>
      <c r="O641" s="12"/>
      <c r="P641" s="12"/>
      <c r="Q641" s="12"/>
      <c r="R641" s="12"/>
    </row>
    <row r="642" spans="13:18" ht="15.75" x14ac:dyDescent="0.25">
      <c r="M642" s="12"/>
      <c r="N642" s="12"/>
      <c r="O642" s="12"/>
      <c r="P642" s="12"/>
      <c r="Q642" s="12"/>
      <c r="R642" s="12"/>
    </row>
    <row r="643" spans="13:18" ht="15.75" x14ac:dyDescent="0.25">
      <c r="M643" s="12"/>
      <c r="N643" s="12"/>
      <c r="O643" s="12"/>
      <c r="P643" s="13"/>
      <c r="Q643" s="12"/>
      <c r="R643" s="13"/>
    </row>
    <row r="644" spans="13:18" ht="15.75" x14ac:dyDescent="0.25">
      <c r="M644" s="12"/>
      <c r="N644" s="12"/>
      <c r="O644" s="12"/>
      <c r="P644" s="13"/>
      <c r="Q644" s="12"/>
      <c r="R644" s="13"/>
    </row>
    <row r="645" spans="13:18" ht="15.75" x14ac:dyDescent="0.25">
      <c r="M645" s="12"/>
      <c r="N645" s="12"/>
      <c r="O645" s="12"/>
      <c r="P645" s="13"/>
      <c r="Q645" s="12"/>
      <c r="R645" s="13"/>
    </row>
    <row r="646" spans="13:18" ht="15.75" x14ac:dyDescent="0.25">
      <c r="M646" s="12"/>
      <c r="N646" s="12"/>
      <c r="O646" s="12"/>
      <c r="P646" s="13"/>
      <c r="Q646" s="12"/>
      <c r="R646" s="13"/>
    </row>
    <row r="647" spans="13:18" ht="15.75" x14ac:dyDescent="0.25">
      <c r="M647" s="12"/>
      <c r="N647" s="12"/>
      <c r="O647" s="12"/>
      <c r="P647" s="13"/>
      <c r="Q647" s="12"/>
      <c r="R647" s="13"/>
    </row>
    <row r="648" spans="13:18" ht="15.75" x14ac:dyDescent="0.25">
      <c r="M648" s="12"/>
      <c r="N648" s="12"/>
      <c r="O648" s="12"/>
      <c r="P648" s="12"/>
      <c r="Q648" s="12"/>
      <c r="R648" s="12"/>
    </row>
    <row r="649" spans="13:18" ht="15.75" x14ac:dyDescent="0.25">
      <c r="M649" s="12"/>
      <c r="N649" s="12"/>
      <c r="O649" s="12"/>
      <c r="P649" s="12"/>
      <c r="Q649" s="12"/>
      <c r="R649" s="12"/>
    </row>
    <row r="650" spans="13:18" ht="15.75" x14ac:dyDescent="0.25">
      <c r="M650" s="12"/>
      <c r="N650" s="12"/>
      <c r="O650" s="13"/>
      <c r="P650" s="12"/>
      <c r="Q650" s="13"/>
      <c r="R650" s="12"/>
    </row>
    <row r="651" spans="13:18" ht="15.75" x14ac:dyDescent="0.25">
      <c r="M651" s="12"/>
      <c r="N651" s="12"/>
      <c r="O651" s="13"/>
      <c r="P651" s="12"/>
      <c r="Q651" s="13"/>
      <c r="R651" s="12"/>
    </row>
    <row r="652" spans="13:18" ht="15.75" x14ac:dyDescent="0.25">
      <c r="M652" s="12"/>
      <c r="N652" s="12"/>
      <c r="O652" s="13"/>
      <c r="P652" s="12"/>
      <c r="Q652" s="13"/>
      <c r="R652" s="12"/>
    </row>
    <row r="653" spans="13:18" ht="15.75" x14ac:dyDescent="0.25">
      <c r="M653" s="12"/>
      <c r="N653" s="12"/>
      <c r="O653" s="12"/>
      <c r="P653" s="12"/>
      <c r="Q653" s="12"/>
      <c r="R653" s="12"/>
    </row>
    <row r="654" spans="13:18" ht="15.75" x14ac:dyDescent="0.25">
      <c r="M654" s="12"/>
      <c r="N654" s="12"/>
      <c r="O654" s="12"/>
      <c r="P654" s="12"/>
      <c r="Q654" s="12"/>
      <c r="R654" s="12"/>
    </row>
    <row r="655" spans="13:18" ht="15.75" x14ac:dyDescent="0.25">
      <c r="M655" s="12"/>
      <c r="N655" s="12"/>
      <c r="O655" s="12"/>
      <c r="P655" s="13"/>
      <c r="Q655" s="12"/>
      <c r="R655" s="13"/>
    </row>
    <row r="656" spans="13:18" ht="15.75" x14ac:dyDescent="0.25">
      <c r="M656" s="12"/>
      <c r="N656" s="12"/>
      <c r="O656" s="12"/>
      <c r="P656" s="13"/>
      <c r="Q656" s="12"/>
      <c r="R656" s="13"/>
    </row>
    <row r="657" spans="13:18" ht="15.75" x14ac:dyDescent="0.25">
      <c r="M657" s="12"/>
      <c r="N657" s="12"/>
      <c r="O657" s="12"/>
      <c r="P657" s="13"/>
      <c r="Q657" s="12"/>
      <c r="R657" s="13"/>
    </row>
    <row r="658" spans="13:18" ht="15.75" x14ac:dyDescent="0.25">
      <c r="M658" s="12"/>
      <c r="N658" s="12"/>
      <c r="O658" s="12"/>
      <c r="P658" s="12"/>
      <c r="Q658" s="12"/>
      <c r="R658" s="12"/>
    </row>
    <row r="659" spans="13:18" ht="15.75" x14ac:dyDescent="0.25">
      <c r="M659" s="12"/>
      <c r="N659" s="12"/>
      <c r="O659" s="12"/>
      <c r="P659" s="12"/>
      <c r="Q659" s="12"/>
      <c r="R659" s="12"/>
    </row>
    <row r="660" spans="13:18" ht="15.75" x14ac:dyDescent="0.25">
      <c r="M660" s="12"/>
      <c r="N660" s="12"/>
      <c r="O660" s="13"/>
      <c r="P660" s="12"/>
      <c r="Q660" s="13"/>
      <c r="R660" s="12"/>
    </row>
    <row r="661" spans="13:18" ht="15.75" x14ac:dyDescent="0.25">
      <c r="M661" s="12"/>
      <c r="N661" s="12"/>
      <c r="O661" s="13"/>
      <c r="P661" s="12"/>
      <c r="Q661" s="13"/>
      <c r="R661" s="12"/>
    </row>
    <row r="662" spans="13:18" ht="15.75" x14ac:dyDescent="0.25">
      <c r="M662" s="12"/>
      <c r="N662" s="12"/>
      <c r="O662" s="13"/>
      <c r="P662" s="12"/>
      <c r="Q662" s="13"/>
      <c r="R662" s="12"/>
    </row>
    <row r="663" spans="13:18" ht="15.75" x14ac:dyDescent="0.25">
      <c r="M663" s="12"/>
      <c r="N663" s="12"/>
      <c r="O663" s="13"/>
      <c r="P663" s="12"/>
      <c r="Q663" s="13"/>
      <c r="R663" s="12"/>
    </row>
    <row r="664" spans="13:18" ht="15.75" x14ac:dyDescent="0.25">
      <c r="M664" s="12"/>
      <c r="N664" s="12"/>
      <c r="O664" s="13"/>
      <c r="P664" s="12"/>
      <c r="Q664" s="13"/>
      <c r="R664" s="12"/>
    </row>
    <row r="665" spans="13:18" ht="15.75" x14ac:dyDescent="0.25">
      <c r="M665" s="12"/>
      <c r="N665" s="12"/>
      <c r="O665" s="13"/>
      <c r="P665" s="12"/>
      <c r="Q665" s="13"/>
      <c r="R665" s="12"/>
    </row>
    <row r="666" spans="13:18" ht="15.75" x14ac:dyDescent="0.25">
      <c r="M666" s="12"/>
      <c r="N666" s="12"/>
      <c r="O666" s="12"/>
      <c r="P666" s="12"/>
      <c r="Q666" s="12"/>
      <c r="R666" s="12"/>
    </row>
    <row r="667" spans="13:18" ht="15.75" x14ac:dyDescent="0.25">
      <c r="M667" s="12"/>
      <c r="N667" s="12"/>
      <c r="O667" s="12"/>
      <c r="P667" s="12"/>
      <c r="Q667" s="12"/>
      <c r="R667" s="12"/>
    </row>
    <row r="668" spans="13:18" ht="15.75" x14ac:dyDescent="0.25">
      <c r="M668" s="12"/>
      <c r="N668" s="12"/>
      <c r="O668" s="13"/>
      <c r="P668" s="12"/>
      <c r="Q668" s="13"/>
      <c r="R668" s="12"/>
    </row>
    <row r="669" spans="13:18" ht="15.75" x14ac:dyDescent="0.25">
      <c r="M669" s="12"/>
      <c r="N669" s="12"/>
      <c r="O669" s="13"/>
      <c r="P669" s="12"/>
      <c r="Q669" s="13"/>
      <c r="R669" s="12"/>
    </row>
    <row r="670" spans="13:18" ht="15.75" x14ac:dyDescent="0.25">
      <c r="M670" s="12"/>
      <c r="N670" s="12"/>
      <c r="O670" s="13"/>
      <c r="P670" s="12"/>
      <c r="Q670" s="13"/>
      <c r="R670" s="12"/>
    </row>
    <row r="671" spans="13:18" ht="15.75" x14ac:dyDescent="0.25">
      <c r="M671" s="12"/>
      <c r="N671" s="12"/>
      <c r="O671" s="13"/>
      <c r="P671" s="12"/>
      <c r="Q671" s="13"/>
      <c r="R671" s="12"/>
    </row>
    <row r="672" spans="13:18" ht="15.75" x14ac:dyDescent="0.25">
      <c r="M672" s="12"/>
      <c r="N672" s="12"/>
      <c r="O672" s="13"/>
      <c r="P672" s="12"/>
      <c r="Q672" s="13"/>
      <c r="R672" s="12"/>
    </row>
    <row r="673" spans="13:18" ht="15.75" x14ac:dyDescent="0.25">
      <c r="M673" s="12"/>
      <c r="N673" s="12"/>
      <c r="O673" s="13"/>
      <c r="P673" s="12"/>
      <c r="Q673" s="13"/>
      <c r="R673" s="12"/>
    </row>
    <row r="674" spans="13:18" ht="15.75" x14ac:dyDescent="0.25">
      <c r="M674" s="12"/>
      <c r="N674" s="12"/>
      <c r="O674" s="12"/>
      <c r="P674" s="12"/>
      <c r="Q674" s="12"/>
      <c r="R674" s="12"/>
    </row>
    <row r="675" spans="13:18" ht="15.75" x14ac:dyDescent="0.25">
      <c r="M675" s="12"/>
      <c r="N675" s="12"/>
      <c r="O675" s="12"/>
      <c r="P675" s="12"/>
      <c r="Q675" s="12"/>
      <c r="R675" s="12"/>
    </row>
    <row r="676" spans="13:18" ht="15.75" x14ac:dyDescent="0.25">
      <c r="M676" s="12"/>
      <c r="N676" s="12"/>
      <c r="O676" s="12"/>
      <c r="P676" s="13"/>
      <c r="Q676" s="12"/>
      <c r="R676" s="13"/>
    </row>
    <row r="677" spans="13:18" ht="15.75" x14ac:dyDescent="0.25">
      <c r="M677" s="12"/>
      <c r="N677" s="12"/>
      <c r="O677" s="12"/>
      <c r="P677" s="13"/>
      <c r="Q677" s="12"/>
      <c r="R677" s="13"/>
    </row>
    <row r="678" spans="13:18" ht="15.75" x14ac:dyDescent="0.25">
      <c r="M678" s="12"/>
      <c r="N678" s="12"/>
      <c r="O678" s="12"/>
      <c r="P678" s="13"/>
      <c r="Q678" s="12"/>
      <c r="R678" s="13"/>
    </row>
    <row r="679" spans="13:18" ht="15.75" x14ac:dyDescent="0.25">
      <c r="M679" s="12"/>
      <c r="N679" s="12"/>
      <c r="O679" s="12"/>
      <c r="P679" s="13"/>
      <c r="Q679" s="12"/>
      <c r="R679" s="13"/>
    </row>
    <row r="680" spans="13:18" ht="15.75" x14ac:dyDescent="0.25">
      <c r="M680" s="12"/>
      <c r="N680" s="12"/>
      <c r="O680" s="12"/>
      <c r="P680" s="13"/>
      <c r="Q680" s="12"/>
      <c r="R680" s="13"/>
    </row>
    <row r="681" spans="13:18" ht="15.75" x14ac:dyDescent="0.25">
      <c r="M681" s="12"/>
      <c r="N681" s="12"/>
      <c r="O681" s="12"/>
      <c r="P681" s="13"/>
      <c r="Q681" s="12"/>
      <c r="R681" s="13"/>
    </row>
    <row r="682" spans="13:18" ht="15.75" x14ac:dyDescent="0.25">
      <c r="M682" s="12"/>
      <c r="N682" s="12"/>
      <c r="O682" s="12"/>
      <c r="P682" s="13"/>
      <c r="Q682" s="12"/>
      <c r="R682" s="13"/>
    </row>
    <row r="683" spans="13:18" ht="15.75" x14ac:dyDescent="0.25">
      <c r="M683" s="12"/>
      <c r="N683" s="12"/>
      <c r="O683" s="12"/>
      <c r="P683" s="12"/>
      <c r="Q683" s="12"/>
      <c r="R683" s="12"/>
    </row>
    <row r="684" spans="13:18" ht="15.75" x14ac:dyDescent="0.25">
      <c r="M684" s="12"/>
      <c r="N684" s="12"/>
      <c r="O684" s="12"/>
      <c r="P684" s="12"/>
      <c r="Q684" s="12"/>
      <c r="R684" s="12"/>
    </row>
    <row r="685" spans="13:18" ht="15.75" x14ac:dyDescent="0.25">
      <c r="M685" s="12"/>
      <c r="N685" s="12"/>
      <c r="O685" s="12"/>
      <c r="P685" s="13"/>
      <c r="Q685" s="12"/>
      <c r="R685" s="13"/>
    </row>
    <row r="686" spans="13:18" ht="15.75" x14ac:dyDescent="0.25">
      <c r="M686" s="12"/>
      <c r="N686" s="12"/>
      <c r="O686" s="12"/>
      <c r="P686" s="13"/>
      <c r="Q686" s="12"/>
      <c r="R686" s="13"/>
    </row>
    <row r="687" spans="13:18" ht="15.75" x14ac:dyDescent="0.25">
      <c r="M687" s="12"/>
      <c r="N687" s="12"/>
      <c r="O687" s="12"/>
      <c r="P687" s="13"/>
      <c r="Q687" s="12"/>
      <c r="R687" s="13"/>
    </row>
    <row r="688" spans="13:18" ht="15.75" x14ac:dyDescent="0.25">
      <c r="M688" s="12"/>
      <c r="N688" s="12"/>
      <c r="O688" s="12"/>
      <c r="P688" s="13"/>
      <c r="Q688" s="12"/>
      <c r="R688" s="13"/>
    </row>
    <row r="689" spans="13:18" ht="15.75" x14ac:dyDescent="0.25">
      <c r="M689" s="12"/>
      <c r="N689" s="12"/>
      <c r="O689" s="12"/>
      <c r="P689" s="13"/>
      <c r="Q689" s="12"/>
      <c r="R689" s="13"/>
    </row>
    <row r="690" spans="13:18" ht="15.75" x14ac:dyDescent="0.25">
      <c r="M690" s="12"/>
      <c r="N690" s="12"/>
      <c r="O690" s="12"/>
      <c r="P690" s="13"/>
      <c r="Q690" s="12"/>
      <c r="R690" s="13"/>
    </row>
    <row r="691" spans="13:18" ht="15.75" x14ac:dyDescent="0.25">
      <c r="M691" s="12"/>
      <c r="N691" s="12"/>
      <c r="O691" s="12"/>
      <c r="P691" s="13"/>
      <c r="Q691" s="12"/>
      <c r="R691" s="13"/>
    </row>
    <row r="692" spans="13:18" ht="15.75" x14ac:dyDescent="0.25">
      <c r="M692" s="12"/>
      <c r="N692" s="12"/>
      <c r="O692" s="12"/>
      <c r="P692" s="13"/>
      <c r="Q692" s="12"/>
      <c r="R692" s="13"/>
    </row>
    <row r="693" spans="13:18" ht="15.75" x14ac:dyDescent="0.25">
      <c r="M693" s="12"/>
      <c r="N693" s="12"/>
      <c r="O693" s="12"/>
      <c r="P693" s="12"/>
      <c r="Q693" s="12"/>
      <c r="R693" s="12"/>
    </row>
    <row r="694" spans="13:18" ht="15.75" x14ac:dyDescent="0.25">
      <c r="M694" s="12"/>
      <c r="N694" s="12"/>
      <c r="O694" s="12"/>
      <c r="P694" s="12"/>
      <c r="Q694" s="12"/>
      <c r="R694" s="12"/>
    </row>
    <row r="695" spans="13:18" ht="15.75" x14ac:dyDescent="0.25">
      <c r="M695" s="12"/>
      <c r="N695" s="12"/>
      <c r="O695" s="13"/>
      <c r="P695" s="12"/>
      <c r="Q695" s="13"/>
      <c r="R695" s="12"/>
    </row>
    <row r="696" spans="13:18" ht="15.75" x14ac:dyDescent="0.25">
      <c r="M696" s="12"/>
      <c r="N696" s="12"/>
      <c r="O696" s="13"/>
      <c r="P696" s="12"/>
      <c r="Q696" s="13"/>
      <c r="R696" s="12"/>
    </row>
    <row r="697" spans="13:18" ht="15.75" x14ac:dyDescent="0.25">
      <c r="M697" s="12"/>
      <c r="N697" s="12"/>
      <c r="O697" s="13"/>
      <c r="P697" s="12"/>
      <c r="Q697" s="13"/>
      <c r="R697" s="12"/>
    </row>
    <row r="698" spans="13:18" ht="15.75" x14ac:dyDescent="0.25">
      <c r="M698" s="12"/>
      <c r="N698" s="12"/>
      <c r="O698" s="13"/>
      <c r="P698" s="12"/>
      <c r="Q698" s="13"/>
      <c r="R698" s="12"/>
    </row>
    <row r="699" spans="13:18" ht="15.75" x14ac:dyDescent="0.25">
      <c r="M699" s="12"/>
      <c r="N699" s="12"/>
      <c r="O699" s="12"/>
      <c r="P699" s="12"/>
      <c r="Q699" s="12"/>
      <c r="R699" s="12"/>
    </row>
    <row r="700" spans="13:18" ht="15.75" x14ac:dyDescent="0.25">
      <c r="M700" s="12"/>
      <c r="N700" s="12"/>
      <c r="O700" s="12"/>
      <c r="P700" s="12"/>
      <c r="Q700" s="12"/>
      <c r="R700" s="12"/>
    </row>
    <row r="701" spans="13:18" ht="15.75" x14ac:dyDescent="0.25">
      <c r="M701" s="12"/>
      <c r="N701" s="12"/>
      <c r="O701" s="12"/>
      <c r="P701" s="13"/>
      <c r="Q701" s="13"/>
      <c r="R701" s="13"/>
    </row>
    <row r="702" spans="13:18" ht="15.75" x14ac:dyDescent="0.25">
      <c r="M702" s="12"/>
      <c r="N702" s="12"/>
      <c r="O702" s="12"/>
      <c r="P702" s="13"/>
      <c r="Q702" s="12"/>
      <c r="R702" s="13"/>
    </row>
    <row r="703" spans="13:18" ht="15.75" x14ac:dyDescent="0.25">
      <c r="M703" s="12"/>
      <c r="N703" s="12"/>
      <c r="O703" s="12"/>
      <c r="P703" s="13"/>
      <c r="Q703" s="12"/>
      <c r="R703" s="13"/>
    </row>
    <row r="704" spans="13:18" ht="15.75" x14ac:dyDescent="0.25">
      <c r="M704" s="12"/>
      <c r="N704" s="12"/>
      <c r="O704" s="12"/>
      <c r="P704" s="13"/>
      <c r="Q704" s="12"/>
      <c r="R704" s="13"/>
    </row>
    <row r="705" spans="13:18" ht="15.75" x14ac:dyDescent="0.25">
      <c r="M705" s="12"/>
      <c r="N705" s="12"/>
      <c r="O705" s="12"/>
      <c r="P705" s="13"/>
      <c r="Q705" s="12"/>
      <c r="R705" s="13"/>
    </row>
    <row r="706" spans="13:18" ht="15.75" x14ac:dyDescent="0.25">
      <c r="M706" s="12"/>
      <c r="N706" s="12"/>
      <c r="O706" s="12"/>
      <c r="P706" s="12"/>
      <c r="Q706" s="13"/>
      <c r="R706" s="13"/>
    </row>
    <row r="707" spans="13:18" ht="15.75" x14ac:dyDescent="0.25">
      <c r="M707" s="12"/>
      <c r="N707" s="12"/>
      <c r="O707" s="12"/>
      <c r="P707" s="12"/>
      <c r="Q707" s="13"/>
      <c r="R707" s="13"/>
    </row>
    <row r="708" spans="13:18" ht="15.75" x14ac:dyDescent="0.25">
      <c r="M708" s="12"/>
      <c r="N708" s="12"/>
      <c r="O708" s="12"/>
      <c r="P708" s="12"/>
      <c r="Q708" s="12"/>
      <c r="R708" s="12"/>
    </row>
    <row r="709" spans="13:18" ht="15.75" x14ac:dyDescent="0.25">
      <c r="M709" s="12"/>
      <c r="N709" s="12"/>
      <c r="O709" s="12"/>
      <c r="P709" s="12"/>
      <c r="Q709" s="12"/>
      <c r="R709" s="12"/>
    </row>
    <row r="710" spans="13:18" ht="15.75" x14ac:dyDescent="0.25">
      <c r="M710" s="12"/>
      <c r="N710" s="12"/>
      <c r="O710" s="12"/>
      <c r="P710" s="12"/>
      <c r="Q710" s="12"/>
      <c r="R710" s="12"/>
    </row>
    <row r="711" spans="13:18" ht="15.75" x14ac:dyDescent="0.25">
      <c r="M711" s="12"/>
      <c r="N711" s="12"/>
      <c r="O711" s="12"/>
      <c r="P711" s="12"/>
      <c r="Q711" s="12"/>
      <c r="R711" s="12"/>
    </row>
    <row r="712" spans="13:18" ht="15.75" x14ac:dyDescent="0.25">
      <c r="M712" s="12"/>
      <c r="N712" s="12"/>
      <c r="O712" s="13"/>
      <c r="P712" s="13"/>
      <c r="Q712" s="13"/>
      <c r="R712" s="13"/>
    </row>
    <row r="713" spans="13:18" ht="15.75" x14ac:dyDescent="0.25">
      <c r="M713" s="12"/>
      <c r="N713" s="12"/>
      <c r="O713" s="12"/>
      <c r="P713" s="12"/>
      <c r="Q713" s="12"/>
      <c r="R713" s="12"/>
    </row>
    <row r="714" spans="13:18" ht="15.75" x14ac:dyDescent="0.25">
      <c r="M714" s="12"/>
      <c r="N714" s="12"/>
      <c r="O714" s="12"/>
      <c r="P714" s="12"/>
      <c r="Q714" s="12"/>
      <c r="R714" s="12"/>
    </row>
    <row r="715" spans="13:18" ht="15.75" x14ac:dyDescent="0.25">
      <c r="M715" s="12"/>
      <c r="N715" s="12"/>
      <c r="O715" s="12"/>
      <c r="P715" s="12"/>
      <c r="Q715" s="12"/>
      <c r="R715" s="12"/>
    </row>
    <row r="716" spans="13:18" ht="15.75" x14ac:dyDescent="0.25">
      <c r="M716" s="12"/>
      <c r="N716" s="12"/>
      <c r="O716" s="12"/>
      <c r="P716" s="12"/>
      <c r="Q716" s="12"/>
      <c r="R716" s="12"/>
    </row>
    <row r="717" spans="13:18" ht="15.75" x14ac:dyDescent="0.25">
      <c r="M717" s="12"/>
      <c r="N717" s="12"/>
      <c r="O717" s="12"/>
      <c r="P717" s="12"/>
      <c r="Q717" s="12"/>
      <c r="R717" s="12"/>
    </row>
    <row r="718" spans="13:18" ht="15.75" x14ac:dyDescent="0.25">
      <c r="M718" s="12"/>
      <c r="N718" s="12"/>
      <c r="O718" s="12"/>
      <c r="P718" s="12"/>
      <c r="Q718" s="12"/>
      <c r="R718" s="12"/>
    </row>
    <row r="719" spans="13:18" ht="15.75" x14ac:dyDescent="0.25">
      <c r="M719" s="12"/>
      <c r="N719" s="12"/>
      <c r="O719" s="12"/>
      <c r="P719" s="12"/>
      <c r="Q719" s="12"/>
      <c r="R719" s="12"/>
    </row>
    <row r="720" spans="13:18" ht="15.75" x14ac:dyDescent="0.25">
      <c r="M720" s="12"/>
      <c r="N720" s="12"/>
      <c r="O720" s="12"/>
      <c r="P720" s="12"/>
      <c r="Q720" s="12"/>
      <c r="R720" s="12"/>
    </row>
    <row r="721" spans="13:18" ht="15.75" x14ac:dyDescent="0.25">
      <c r="M721" s="12"/>
      <c r="N721" s="12"/>
      <c r="O721" s="12"/>
      <c r="P721" s="12"/>
      <c r="Q721" s="12"/>
      <c r="R721" s="12"/>
    </row>
    <row r="722" spans="13:18" ht="15.75" x14ac:dyDescent="0.25">
      <c r="M722" s="12"/>
      <c r="N722" s="12"/>
      <c r="O722" s="12"/>
      <c r="P722" s="12"/>
      <c r="Q722" s="12"/>
      <c r="R722" s="12"/>
    </row>
    <row r="723" spans="13:18" ht="15.75" x14ac:dyDescent="0.25">
      <c r="M723" s="12"/>
      <c r="N723" s="12"/>
      <c r="O723" s="12"/>
      <c r="P723" s="12"/>
      <c r="Q723" s="12"/>
      <c r="R723" s="12"/>
    </row>
    <row r="724" spans="13:18" ht="15.75" x14ac:dyDescent="0.25">
      <c r="M724" s="12"/>
      <c r="N724" s="12"/>
      <c r="O724" s="12"/>
      <c r="P724" s="12"/>
      <c r="Q724" s="12"/>
      <c r="R724" s="12"/>
    </row>
    <row r="725" spans="13:18" ht="15.75" x14ac:dyDescent="0.25">
      <c r="M725" s="12"/>
      <c r="N725" s="12"/>
      <c r="O725" s="12"/>
      <c r="P725" s="12"/>
      <c r="Q725" s="12"/>
      <c r="R725" s="12"/>
    </row>
    <row r="726" spans="13:18" ht="15.75" x14ac:dyDescent="0.25">
      <c r="M726" s="12"/>
      <c r="N726" s="12"/>
      <c r="O726" s="12"/>
      <c r="P726" s="12"/>
      <c r="Q726" s="12"/>
      <c r="R726" s="12"/>
    </row>
    <row r="727" spans="13:18" ht="15.75" x14ac:dyDescent="0.25">
      <c r="M727" s="12"/>
      <c r="N727" s="12"/>
      <c r="O727" s="12"/>
      <c r="P727" s="12"/>
      <c r="Q727" s="12"/>
      <c r="R727" s="12"/>
    </row>
    <row r="728" spans="13:18" ht="15.75" x14ac:dyDescent="0.25">
      <c r="M728" s="12"/>
      <c r="N728" s="12"/>
      <c r="O728" s="12"/>
      <c r="P728" s="12"/>
      <c r="Q728" s="12"/>
      <c r="R728" s="12"/>
    </row>
    <row r="729" spans="13:18" ht="15.75" x14ac:dyDescent="0.25">
      <c r="M729" s="12"/>
      <c r="N729" s="12"/>
      <c r="O729" s="12"/>
      <c r="P729" s="12"/>
      <c r="Q729" s="12"/>
      <c r="R729" s="12"/>
    </row>
    <row r="730" spans="13:18" ht="15.75" x14ac:dyDescent="0.25">
      <c r="M730" s="12"/>
      <c r="N730" s="12"/>
      <c r="O730" s="12"/>
      <c r="P730" s="12"/>
      <c r="Q730" s="12"/>
      <c r="R730" s="12"/>
    </row>
    <row r="731" spans="13:18" ht="15.75" x14ac:dyDescent="0.25">
      <c r="M731" s="12"/>
      <c r="N731" s="12"/>
      <c r="O731" s="12"/>
      <c r="P731" s="12"/>
      <c r="Q731" s="12"/>
      <c r="R731" s="12"/>
    </row>
    <row r="732" spans="13:18" x14ac:dyDescent="0.2">
      <c r="M732" s="28"/>
      <c r="N732" s="28"/>
      <c r="O732" s="28"/>
      <c r="P732" s="28"/>
      <c r="Q732" s="28"/>
      <c r="R732" s="27"/>
    </row>
    <row r="733" spans="13:18" x14ac:dyDescent="0.2">
      <c r="M733" s="28"/>
      <c r="N733" s="28"/>
      <c r="O733" s="28"/>
      <c r="P733" s="28"/>
      <c r="Q733" s="28"/>
      <c r="R733" s="27"/>
    </row>
    <row r="734" spans="13:18" x14ac:dyDescent="0.2">
      <c r="M734" s="28"/>
      <c r="N734" s="28"/>
      <c r="O734" s="28"/>
      <c r="P734" s="28"/>
      <c r="Q734" s="28"/>
      <c r="R734" s="27"/>
    </row>
    <row r="735" spans="13:18" x14ac:dyDescent="0.2">
      <c r="M735" s="28"/>
      <c r="N735" s="28"/>
      <c r="O735" s="28"/>
      <c r="P735" s="28"/>
      <c r="Q735" s="28"/>
      <c r="R735" s="27"/>
    </row>
    <row r="736" spans="13:18" x14ac:dyDescent="0.2">
      <c r="M736" s="28"/>
      <c r="N736" s="28"/>
      <c r="O736" s="28"/>
      <c r="P736" s="28"/>
      <c r="Q736" s="28"/>
      <c r="R736" s="27"/>
    </row>
    <row r="737" spans="13:18" x14ac:dyDescent="0.2">
      <c r="M737" s="28"/>
      <c r="N737" s="28"/>
      <c r="O737" s="28"/>
      <c r="P737" s="28"/>
      <c r="Q737" s="28"/>
      <c r="R737" s="27"/>
    </row>
    <row r="738" spans="13:18" x14ac:dyDescent="0.2">
      <c r="M738" s="28"/>
      <c r="N738" s="28"/>
      <c r="O738" s="28"/>
      <c r="P738" s="28"/>
      <c r="Q738" s="28"/>
      <c r="R738" s="27"/>
    </row>
    <row r="739" spans="13:18" x14ac:dyDescent="0.2">
      <c r="M739" s="28"/>
      <c r="N739" s="28"/>
      <c r="O739" s="28"/>
      <c r="P739" s="28"/>
      <c r="Q739" s="28"/>
      <c r="R739" s="27"/>
    </row>
    <row r="740" spans="13:18" x14ac:dyDescent="0.2">
      <c r="M740" s="28"/>
      <c r="N740" s="28"/>
      <c r="O740" s="28"/>
      <c r="P740" s="28"/>
      <c r="Q740" s="28"/>
      <c r="R740" s="27"/>
    </row>
    <row r="741" spans="13:18" x14ac:dyDescent="0.2">
      <c r="M741" s="28"/>
      <c r="N741" s="28"/>
      <c r="O741" s="28"/>
      <c r="P741" s="28"/>
      <c r="Q741" s="28"/>
      <c r="R741" s="27"/>
    </row>
    <row r="742" spans="13:18" x14ac:dyDescent="0.2">
      <c r="M742" s="28"/>
      <c r="N742" s="28"/>
      <c r="O742" s="28"/>
      <c r="P742" s="28"/>
      <c r="Q742" s="28"/>
      <c r="R742" s="27"/>
    </row>
    <row r="743" spans="13:18" x14ac:dyDescent="0.2">
      <c r="M743" s="28"/>
      <c r="N743" s="28"/>
      <c r="O743" s="28"/>
      <c r="P743" s="28"/>
      <c r="Q743" s="28"/>
      <c r="R743" s="27"/>
    </row>
    <row r="744" spans="13:18" x14ac:dyDescent="0.2">
      <c r="M744" s="28"/>
      <c r="N744" s="28"/>
      <c r="O744" s="28"/>
      <c r="P744" s="28"/>
      <c r="Q744" s="28"/>
      <c r="R744" s="27"/>
    </row>
    <row r="745" spans="13:18" x14ac:dyDescent="0.2">
      <c r="M745" s="28"/>
      <c r="N745" s="28"/>
      <c r="O745" s="28"/>
      <c r="P745" s="28"/>
      <c r="Q745" s="28"/>
      <c r="R745" s="27"/>
    </row>
    <row r="746" spans="13:18" x14ac:dyDescent="0.2">
      <c r="M746" s="28"/>
      <c r="N746" s="28"/>
      <c r="O746" s="28"/>
      <c r="P746" s="28"/>
      <c r="Q746" s="28"/>
      <c r="R746" s="27"/>
    </row>
    <row r="747" spans="13:18" x14ac:dyDescent="0.2">
      <c r="M747" s="28"/>
      <c r="N747" s="28"/>
      <c r="O747" s="28"/>
      <c r="P747" s="28"/>
      <c r="Q747" s="28"/>
      <c r="R747" s="27"/>
    </row>
    <row r="748" spans="13:18" x14ac:dyDescent="0.2">
      <c r="M748" s="28"/>
      <c r="N748" s="28"/>
      <c r="O748" s="28"/>
      <c r="P748" s="28"/>
      <c r="Q748" s="28"/>
      <c r="R748" s="27"/>
    </row>
    <row r="749" spans="13:18" x14ac:dyDescent="0.2">
      <c r="M749" s="28"/>
      <c r="N749" s="28"/>
      <c r="O749" s="28"/>
      <c r="P749" s="28"/>
      <c r="Q749" s="28"/>
      <c r="R749" s="27"/>
    </row>
    <row r="750" spans="13:18" x14ac:dyDescent="0.2">
      <c r="M750" s="28"/>
      <c r="N750" s="28"/>
      <c r="O750" s="28"/>
      <c r="P750" s="28"/>
      <c r="Q750" s="28"/>
      <c r="R750" s="27"/>
    </row>
    <row r="751" spans="13:18" x14ac:dyDescent="0.2">
      <c r="M751" s="28"/>
      <c r="N751" s="28"/>
      <c r="O751" s="28"/>
      <c r="P751" s="28"/>
      <c r="Q751" s="28"/>
      <c r="R751" s="27"/>
    </row>
    <row r="752" spans="13:18" x14ac:dyDescent="0.2">
      <c r="M752" s="28"/>
      <c r="N752" s="28"/>
      <c r="O752" s="28"/>
      <c r="P752" s="28"/>
      <c r="Q752" s="28"/>
      <c r="R752" s="27"/>
    </row>
    <row r="753" spans="13:18" x14ac:dyDescent="0.2">
      <c r="M753" s="28"/>
      <c r="N753" s="28"/>
      <c r="O753" s="28"/>
      <c r="P753" s="28"/>
      <c r="Q753" s="28"/>
      <c r="R753" s="27"/>
    </row>
    <row r="754" spans="13:18" x14ac:dyDescent="0.2">
      <c r="M754" s="28"/>
      <c r="N754" s="28"/>
      <c r="O754" s="28"/>
      <c r="P754" s="28"/>
      <c r="Q754" s="28"/>
      <c r="R754" s="27"/>
    </row>
    <row r="755" spans="13:18" x14ac:dyDescent="0.2">
      <c r="M755" s="28"/>
      <c r="N755" s="28"/>
      <c r="O755" s="28"/>
      <c r="P755" s="28"/>
      <c r="Q755" s="28"/>
      <c r="R755" s="27"/>
    </row>
    <row r="756" spans="13:18" x14ac:dyDescent="0.2">
      <c r="M756" s="28"/>
      <c r="N756" s="28"/>
      <c r="O756" s="28"/>
      <c r="P756" s="28"/>
      <c r="Q756" s="28"/>
      <c r="R756" s="27"/>
    </row>
    <row r="757" spans="13:18" x14ac:dyDescent="0.2">
      <c r="M757" s="28"/>
      <c r="N757" s="28"/>
      <c r="O757" s="28"/>
      <c r="P757" s="28"/>
      <c r="Q757" s="28"/>
      <c r="R757" s="27"/>
    </row>
    <row r="758" spans="13:18" x14ac:dyDescent="0.2">
      <c r="M758" s="28"/>
      <c r="N758" s="28"/>
      <c r="O758" s="28"/>
      <c r="P758" s="28"/>
      <c r="Q758" s="28"/>
      <c r="R758" s="27"/>
    </row>
    <row r="759" spans="13:18" x14ac:dyDescent="0.2">
      <c r="M759" s="28"/>
      <c r="N759" s="28"/>
      <c r="O759" s="28"/>
      <c r="P759" s="28"/>
      <c r="Q759" s="28"/>
      <c r="R759" s="27"/>
    </row>
    <row r="760" spans="13:18" x14ac:dyDescent="0.2">
      <c r="M760" s="28"/>
      <c r="N760" s="28"/>
      <c r="O760" s="28"/>
      <c r="P760" s="28"/>
      <c r="Q760" s="28"/>
      <c r="R760" s="27"/>
    </row>
    <row r="761" spans="13:18" x14ac:dyDescent="0.2">
      <c r="M761" s="28"/>
      <c r="N761" s="28"/>
      <c r="O761" s="28"/>
      <c r="P761" s="28"/>
      <c r="Q761" s="28"/>
      <c r="R761" s="27"/>
    </row>
    <row r="762" spans="13:18" x14ac:dyDescent="0.2">
      <c r="M762" s="28"/>
      <c r="N762" s="28"/>
      <c r="O762" s="28"/>
      <c r="P762" s="28"/>
      <c r="Q762" s="28"/>
      <c r="R762" s="27"/>
    </row>
    <row r="763" spans="13:18" x14ac:dyDescent="0.2">
      <c r="M763" s="28"/>
      <c r="N763" s="28"/>
      <c r="O763" s="28"/>
      <c r="P763" s="28"/>
      <c r="Q763" s="28"/>
      <c r="R763" s="27"/>
    </row>
    <row r="764" spans="13:18" x14ac:dyDescent="0.2">
      <c r="M764" s="28"/>
      <c r="N764" s="28"/>
      <c r="O764" s="28"/>
      <c r="P764" s="28"/>
      <c r="Q764" s="28"/>
      <c r="R764" s="27"/>
    </row>
    <row r="765" spans="13:18" x14ac:dyDescent="0.2">
      <c r="M765" s="28"/>
      <c r="N765" s="28"/>
      <c r="O765" s="28"/>
      <c r="P765" s="28"/>
      <c r="Q765" s="28"/>
      <c r="R765" s="27"/>
    </row>
    <row r="766" spans="13:18" x14ac:dyDescent="0.2">
      <c r="M766" s="28"/>
      <c r="N766" s="28"/>
      <c r="O766" s="28"/>
      <c r="P766" s="28"/>
      <c r="Q766" s="28"/>
      <c r="R766" s="27"/>
    </row>
    <row r="767" spans="13:18" x14ac:dyDescent="0.2">
      <c r="M767" s="28"/>
      <c r="N767" s="28"/>
      <c r="O767" s="28"/>
      <c r="P767" s="28"/>
      <c r="Q767" s="28"/>
      <c r="R767" s="27"/>
    </row>
    <row r="768" spans="13:18" x14ac:dyDescent="0.2">
      <c r="M768" s="28"/>
      <c r="N768" s="28"/>
      <c r="O768" s="28"/>
      <c r="P768" s="28"/>
      <c r="Q768" s="28"/>
      <c r="R768" s="27"/>
    </row>
    <row r="769" spans="13:18" x14ac:dyDescent="0.2">
      <c r="M769" s="28"/>
      <c r="N769" s="28"/>
      <c r="O769" s="28"/>
      <c r="P769" s="28"/>
      <c r="Q769" s="28"/>
      <c r="R769" s="27"/>
    </row>
    <row r="770" spans="13:18" x14ac:dyDescent="0.2">
      <c r="M770" s="28"/>
      <c r="N770" s="28"/>
      <c r="O770" s="28"/>
      <c r="P770" s="28"/>
      <c r="Q770" s="28"/>
      <c r="R770" s="27"/>
    </row>
    <row r="771" spans="13:18" x14ac:dyDescent="0.2">
      <c r="M771" s="28"/>
      <c r="N771" s="28"/>
      <c r="O771" s="28"/>
      <c r="P771" s="28"/>
      <c r="Q771" s="28"/>
      <c r="R771" s="27"/>
    </row>
    <row r="772" spans="13:18" x14ac:dyDescent="0.2">
      <c r="M772" s="28"/>
      <c r="N772" s="28"/>
      <c r="O772" s="28"/>
      <c r="P772" s="28"/>
      <c r="Q772" s="28"/>
      <c r="R772" s="27"/>
    </row>
    <row r="773" spans="13:18" x14ac:dyDescent="0.2">
      <c r="M773" s="28"/>
      <c r="N773" s="28"/>
      <c r="O773" s="28"/>
      <c r="P773" s="28"/>
      <c r="Q773" s="28"/>
      <c r="R773" s="27"/>
    </row>
    <row r="774" spans="13:18" x14ac:dyDescent="0.2">
      <c r="M774" s="28"/>
      <c r="N774" s="28"/>
      <c r="O774" s="28"/>
      <c r="P774" s="28"/>
      <c r="Q774" s="28"/>
      <c r="R774" s="27"/>
    </row>
    <row r="775" spans="13:18" x14ac:dyDescent="0.2">
      <c r="M775" s="28"/>
      <c r="N775" s="28"/>
      <c r="O775" s="28"/>
      <c r="P775" s="28"/>
      <c r="Q775" s="28"/>
      <c r="R775" s="27"/>
    </row>
    <row r="776" spans="13:18" x14ac:dyDescent="0.2">
      <c r="M776" s="28"/>
      <c r="N776" s="28"/>
      <c r="O776" s="28"/>
      <c r="P776" s="28"/>
      <c r="Q776" s="28"/>
      <c r="R776" s="27"/>
    </row>
    <row r="777" spans="13:18" x14ac:dyDescent="0.2">
      <c r="M777" s="28"/>
      <c r="N777" s="28"/>
      <c r="O777" s="28"/>
      <c r="P777" s="28"/>
      <c r="Q777" s="28"/>
      <c r="R777" s="27"/>
    </row>
    <row r="778" spans="13:18" x14ac:dyDescent="0.2">
      <c r="M778" s="28"/>
      <c r="N778" s="28"/>
      <c r="O778" s="28"/>
      <c r="P778" s="28"/>
      <c r="Q778" s="28"/>
      <c r="R778" s="27"/>
    </row>
    <row r="779" spans="13:18" x14ac:dyDescent="0.2">
      <c r="M779" s="28"/>
      <c r="N779" s="28"/>
      <c r="O779" s="28"/>
      <c r="P779" s="28"/>
      <c r="Q779" s="28"/>
      <c r="R779" s="27"/>
    </row>
    <row r="780" spans="13:18" x14ac:dyDescent="0.2">
      <c r="M780" s="28"/>
      <c r="N780" s="28"/>
      <c r="O780" s="28"/>
      <c r="P780" s="28"/>
      <c r="Q780" s="28"/>
      <c r="R780" s="27"/>
    </row>
    <row r="781" spans="13:18" x14ac:dyDescent="0.2">
      <c r="M781" s="28"/>
      <c r="N781" s="28"/>
      <c r="O781" s="28"/>
      <c r="P781" s="28"/>
      <c r="Q781" s="28"/>
      <c r="R781" s="27"/>
    </row>
    <row r="782" spans="13:18" x14ac:dyDescent="0.2">
      <c r="M782" s="28"/>
      <c r="N782" s="28"/>
      <c r="O782" s="28"/>
      <c r="P782" s="28"/>
      <c r="Q782" s="28"/>
      <c r="R782" s="27"/>
    </row>
    <row r="783" spans="13:18" x14ac:dyDescent="0.2">
      <c r="M783" s="28"/>
      <c r="N783" s="28"/>
      <c r="O783" s="28"/>
      <c r="P783" s="28"/>
      <c r="Q783" s="28"/>
      <c r="R783" s="27"/>
    </row>
    <row r="784" spans="13:18" x14ac:dyDescent="0.2">
      <c r="M784" s="28"/>
      <c r="N784" s="28"/>
      <c r="O784" s="28"/>
      <c r="P784" s="28"/>
      <c r="Q784" s="28"/>
      <c r="R784" s="27"/>
    </row>
    <row r="785" spans="13:18" x14ac:dyDescent="0.2">
      <c r="M785" s="28"/>
      <c r="N785" s="28"/>
      <c r="O785" s="28"/>
      <c r="P785" s="28"/>
      <c r="Q785" s="28"/>
      <c r="R785" s="27"/>
    </row>
    <row r="786" spans="13:18" x14ac:dyDescent="0.2">
      <c r="M786" s="28"/>
      <c r="N786" s="28"/>
      <c r="O786" s="28"/>
      <c r="P786" s="28"/>
      <c r="Q786" s="28"/>
      <c r="R786" s="27"/>
    </row>
    <row r="787" spans="13:18" x14ac:dyDescent="0.2">
      <c r="M787" s="28"/>
      <c r="N787" s="28"/>
      <c r="O787" s="28"/>
      <c r="P787" s="28"/>
      <c r="Q787" s="28"/>
      <c r="R787" s="27"/>
    </row>
    <row r="788" spans="13:18" x14ac:dyDescent="0.2">
      <c r="M788" s="28"/>
      <c r="N788" s="28"/>
      <c r="O788" s="28"/>
      <c r="P788" s="28"/>
      <c r="Q788" s="28"/>
      <c r="R788" s="27"/>
    </row>
    <row r="789" spans="13:18" x14ac:dyDescent="0.2">
      <c r="M789" s="28"/>
      <c r="N789" s="28"/>
      <c r="O789" s="28"/>
      <c r="P789" s="28"/>
      <c r="Q789" s="28"/>
      <c r="R789" s="27"/>
    </row>
    <row r="790" spans="13:18" x14ac:dyDescent="0.2">
      <c r="M790" s="28"/>
      <c r="N790" s="28"/>
      <c r="O790" s="28"/>
      <c r="P790" s="28"/>
      <c r="Q790" s="28"/>
      <c r="R790" s="27"/>
    </row>
    <row r="791" spans="13:18" x14ac:dyDescent="0.2">
      <c r="M791" s="28"/>
      <c r="N791" s="28"/>
      <c r="O791" s="28"/>
      <c r="P791" s="28"/>
      <c r="Q791" s="28"/>
      <c r="R791" s="27"/>
    </row>
    <row r="792" spans="13:18" x14ac:dyDescent="0.2">
      <c r="M792" s="28"/>
      <c r="N792" s="28"/>
      <c r="O792" s="28"/>
      <c r="P792" s="28"/>
      <c r="Q792" s="28"/>
      <c r="R792" s="27"/>
    </row>
    <row r="793" spans="13:18" x14ac:dyDescent="0.2">
      <c r="M793" s="28"/>
      <c r="N793" s="28"/>
      <c r="O793" s="28"/>
      <c r="P793" s="28"/>
      <c r="Q793" s="28"/>
      <c r="R793" s="27"/>
    </row>
    <row r="794" spans="13:18" x14ac:dyDescent="0.2">
      <c r="M794" s="28"/>
      <c r="N794" s="28"/>
      <c r="O794" s="28"/>
      <c r="P794" s="28"/>
      <c r="Q794" s="28"/>
      <c r="R794" s="27"/>
    </row>
    <row r="795" spans="13:18" x14ac:dyDescent="0.2">
      <c r="M795" s="28"/>
      <c r="N795" s="28"/>
      <c r="O795" s="28"/>
      <c r="P795" s="28"/>
      <c r="Q795" s="28"/>
      <c r="R795" s="27"/>
    </row>
    <row r="796" spans="13:18" x14ac:dyDescent="0.2">
      <c r="M796" s="28"/>
      <c r="N796" s="28"/>
      <c r="O796" s="28"/>
      <c r="P796" s="28"/>
      <c r="Q796" s="28"/>
      <c r="R796" s="27"/>
    </row>
    <row r="797" spans="13:18" x14ac:dyDescent="0.2">
      <c r="M797" s="28"/>
      <c r="N797" s="28"/>
      <c r="O797" s="28"/>
      <c r="P797" s="28"/>
      <c r="Q797" s="28"/>
      <c r="R797" s="27"/>
    </row>
    <row r="798" spans="13:18" x14ac:dyDescent="0.2">
      <c r="M798" s="28"/>
      <c r="N798" s="28"/>
      <c r="O798" s="28"/>
      <c r="P798" s="28"/>
      <c r="Q798" s="28"/>
      <c r="R798" s="27"/>
    </row>
    <row r="799" spans="13:18" x14ac:dyDescent="0.2">
      <c r="M799" s="28"/>
      <c r="N799" s="28"/>
      <c r="O799" s="28"/>
      <c r="P799" s="28"/>
      <c r="Q799" s="28"/>
      <c r="R799" s="27"/>
    </row>
    <row r="800" spans="13:18" x14ac:dyDescent="0.2">
      <c r="M800" s="28"/>
      <c r="N800" s="28"/>
      <c r="O800" s="28"/>
      <c r="P800" s="28"/>
      <c r="Q800" s="28"/>
      <c r="R800" s="27"/>
    </row>
    <row r="801" spans="13:18" x14ac:dyDescent="0.2">
      <c r="M801" s="28"/>
      <c r="N801" s="28"/>
      <c r="O801" s="28"/>
      <c r="P801" s="28"/>
      <c r="Q801" s="28"/>
      <c r="R801" s="27"/>
    </row>
    <row r="802" spans="13:18" x14ac:dyDescent="0.2">
      <c r="M802" s="28"/>
      <c r="N802" s="28"/>
      <c r="O802" s="28"/>
      <c r="P802" s="28"/>
      <c r="Q802" s="28"/>
      <c r="R802" s="27"/>
    </row>
    <row r="803" spans="13:18" x14ac:dyDescent="0.2">
      <c r="M803" s="28"/>
      <c r="N803" s="28"/>
      <c r="O803" s="28"/>
      <c r="P803" s="28"/>
      <c r="Q803" s="28"/>
      <c r="R803" s="27"/>
    </row>
    <row r="804" spans="13:18" x14ac:dyDescent="0.2">
      <c r="M804" s="28"/>
      <c r="N804" s="28"/>
      <c r="O804" s="28"/>
      <c r="P804" s="28"/>
      <c r="Q804" s="28"/>
      <c r="R804" s="27"/>
    </row>
    <row r="805" spans="13:18" x14ac:dyDescent="0.2">
      <c r="M805" s="28"/>
      <c r="N805" s="28"/>
      <c r="O805" s="28"/>
      <c r="P805" s="28"/>
      <c r="Q805" s="28"/>
      <c r="R805" s="27"/>
    </row>
    <row r="806" spans="13:18" x14ac:dyDescent="0.2">
      <c r="M806" s="28"/>
      <c r="N806" s="28"/>
      <c r="O806" s="28"/>
      <c r="P806" s="28"/>
      <c r="Q806" s="28"/>
      <c r="R806" s="27"/>
    </row>
    <row r="807" spans="13:18" x14ac:dyDescent="0.2">
      <c r="M807" s="28"/>
      <c r="N807" s="28"/>
      <c r="O807" s="28"/>
      <c r="P807" s="28"/>
      <c r="Q807" s="28"/>
      <c r="R807" s="27"/>
    </row>
    <row r="808" spans="13:18" x14ac:dyDescent="0.2">
      <c r="M808" s="28"/>
      <c r="N808" s="28"/>
      <c r="O808" s="28"/>
      <c r="P808" s="28"/>
      <c r="Q808" s="28"/>
      <c r="R808" s="27"/>
    </row>
    <row r="809" spans="13:18" x14ac:dyDescent="0.2">
      <c r="M809" s="28"/>
      <c r="N809" s="28"/>
      <c r="O809" s="28"/>
      <c r="P809" s="28"/>
      <c r="Q809" s="28"/>
      <c r="R809" s="27"/>
    </row>
    <row r="810" spans="13:18" x14ac:dyDescent="0.2">
      <c r="M810" s="28"/>
      <c r="N810" s="28"/>
      <c r="O810" s="28"/>
      <c r="P810" s="28"/>
      <c r="Q810" s="28"/>
      <c r="R810" s="27"/>
    </row>
    <row r="811" spans="13:18" x14ac:dyDescent="0.2">
      <c r="M811" s="28"/>
      <c r="N811" s="28"/>
      <c r="O811" s="28"/>
      <c r="P811" s="28"/>
      <c r="Q811" s="28"/>
      <c r="R811" s="27"/>
    </row>
    <row r="812" spans="13:18" x14ac:dyDescent="0.2">
      <c r="M812" s="28"/>
      <c r="N812" s="28"/>
      <c r="O812" s="28"/>
      <c r="P812" s="28"/>
      <c r="Q812" s="28"/>
      <c r="R812" s="27"/>
    </row>
    <row r="813" spans="13:18" x14ac:dyDescent="0.2">
      <c r="M813" s="28"/>
      <c r="N813" s="28"/>
      <c r="O813" s="28"/>
      <c r="P813" s="28"/>
      <c r="Q813" s="28"/>
      <c r="R813" s="27"/>
    </row>
    <row r="814" spans="13:18" x14ac:dyDescent="0.2">
      <c r="M814" s="28"/>
      <c r="N814" s="28"/>
      <c r="O814" s="28"/>
      <c r="P814" s="28"/>
      <c r="Q814" s="28"/>
      <c r="R814" s="27"/>
    </row>
    <row r="815" spans="13:18" x14ac:dyDescent="0.2">
      <c r="M815" s="28"/>
      <c r="N815" s="28"/>
      <c r="O815" s="28"/>
      <c r="P815" s="28"/>
      <c r="Q815" s="28"/>
      <c r="R815" s="27"/>
    </row>
    <row r="816" spans="13:18" x14ac:dyDescent="0.2">
      <c r="M816" s="28"/>
      <c r="N816" s="28"/>
      <c r="O816" s="28"/>
      <c r="P816" s="28"/>
      <c r="Q816" s="28"/>
      <c r="R816" s="27"/>
    </row>
    <row r="817" spans="13:18" x14ac:dyDescent="0.2">
      <c r="M817" s="28"/>
      <c r="N817" s="28"/>
      <c r="O817" s="28"/>
      <c r="P817" s="28"/>
      <c r="Q817" s="28"/>
      <c r="R817" s="27"/>
    </row>
    <row r="818" spans="13:18" x14ac:dyDescent="0.2">
      <c r="M818" s="28"/>
      <c r="N818" s="28"/>
      <c r="O818" s="28"/>
      <c r="P818" s="28"/>
      <c r="Q818" s="28"/>
      <c r="R818" s="27"/>
    </row>
    <row r="819" spans="13:18" x14ac:dyDescent="0.2">
      <c r="M819" s="28"/>
      <c r="N819" s="28"/>
      <c r="O819" s="28"/>
      <c r="P819" s="28"/>
      <c r="Q819" s="28"/>
      <c r="R819" s="27"/>
    </row>
    <row r="820" spans="13:18" x14ac:dyDescent="0.2">
      <c r="M820" s="28"/>
      <c r="N820" s="28"/>
      <c r="O820" s="28"/>
      <c r="P820" s="28"/>
      <c r="Q820" s="28"/>
      <c r="R820" s="27"/>
    </row>
    <row r="821" spans="13:18" x14ac:dyDescent="0.2">
      <c r="M821" s="28"/>
      <c r="N821" s="28"/>
      <c r="O821" s="28"/>
      <c r="P821" s="28"/>
      <c r="Q821" s="28"/>
      <c r="R821" s="27"/>
    </row>
    <row r="822" spans="13:18" x14ac:dyDescent="0.2">
      <c r="M822" s="28"/>
      <c r="N822" s="28"/>
      <c r="O822" s="28"/>
      <c r="P822" s="28"/>
      <c r="Q822" s="28"/>
      <c r="R822" s="27"/>
    </row>
    <row r="823" spans="13:18" x14ac:dyDescent="0.2">
      <c r="M823" s="28"/>
      <c r="N823" s="28"/>
      <c r="O823" s="28"/>
      <c r="P823" s="28"/>
      <c r="Q823" s="28"/>
      <c r="R823" s="27"/>
    </row>
    <row r="824" spans="13:18" x14ac:dyDescent="0.2">
      <c r="M824" s="28"/>
      <c r="N824" s="28"/>
      <c r="O824" s="28"/>
      <c r="P824" s="28"/>
      <c r="Q824" s="28"/>
      <c r="R824" s="27"/>
    </row>
    <row r="825" spans="13:18" x14ac:dyDescent="0.2">
      <c r="M825" s="28"/>
      <c r="N825" s="28"/>
      <c r="O825" s="28"/>
      <c r="P825" s="28"/>
      <c r="Q825" s="28"/>
      <c r="R825" s="27"/>
    </row>
    <row r="826" spans="13:18" x14ac:dyDescent="0.2">
      <c r="M826" s="28"/>
      <c r="N826" s="28"/>
      <c r="O826" s="28"/>
      <c r="P826" s="28"/>
      <c r="Q826" s="28"/>
      <c r="R826" s="27"/>
    </row>
    <row r="827" spans="13:18" x14ac:dyDescent="0.2">
      <c r="M827" s="28"/>
      <c r="N827" s="28"/>
      <c r="O827" s="28"/>
      <c r="P827" s="28"/>
      <c r="Q827" s="28"/>
      <c r="R827" s="27"/>
    </row>
    <row r="828" spans="13:18" x14ac:dyDescent="0.2">
      <c r="M828" s="28"/>
      <c r="N828" s="28"/>
      <c r="O828" s="28"/>
      <c r="P828" s="28"/>
      <c r="Q828" s="28"/>
      <c r="R828" s="27"/>
    </row>
    <row r="829" spans="13:18" x14ac:dyDescent="0.2">
      <c r="M829" s="28"/>
      <c r="N829" s="28"/>
      <c r="O829" s="28"/>
      <c r="P829" s="28"/>
      <c r="Q829" s="28"/>
      <c r="R829" s="27"/>
    </row>
    <row r="830" spans="13:18" x14ac:dyDescent="0.2">
      <c r="M830" s="28"/>
      <c r="N830" s="28"/>
      <c r="O830" s="28"/>
      <c r="P830" s="28"/>
      <c r="Q830" s="28"/>
      <c r="R830" s="27"/>
    </row>
    <row r="831" spans="13:18" x14ac:dyDescent="0.2">
      <c r="M831" s="28"/>
      <c r="N831" s="28"/>
      <c r="O831" s="28"/>
      <c r="P831" s="28"/>
      <c r="Q831" s="28"/>
      <c r="R831" s="27"/>
    </row>
    <row r="832" spans="13:18" x14ac:dyDescent="0.2">
      <c r="M832" s="28"/>
      <c r="N832" s="28"/>
      <c r="O832" s="28"/>
      <c r="P832" s="28"/>
      <c r="Q832" s="28"/>
      <c r="R832" s="27"/>
    </row>
    <row r="833" spans="13:18" x14ac:dyDescent="0.2">
      <c r="M833" s="28"/>
      <c r="N833" s="28"/>
      <c r="O833" s="28"/>
      <c r="P833" s="28"/>
      <c r="Q833" s="28"/>
      <c r="R833" s="27"/>
    </row>
    <row r="834" spans="13:18" x14ac:dyDescent="0.2">
      <c r="M834" s="28"/>
      <c r="N834" s="28"/>
      <c r="O834" s="28"/>
      <c r="P834" s="28"/>
      <c r="Q834" s="28"/>
      <c r="R834" s="27"/>
    </row>
    <row r="835" spans="13:18" x14ac:dyDescent="0.2">
      <c r="M835" s="28"/>
      <c r="N835" s="28"/>
      <c r="O835" s="28"/>
      <c r="P835" s="28"/>
      <c r="Q835" s="28"/>
      <c r="R835" s="27"/>
    </row>
    <row r="836" spans="13:18" x14ac:dyDescent="0.2">
      <c r="M836" s="28"/>
      <c r="N836" s="28"/>
      <c r="O836" s="28"/>
      <c r="P836" s="28"/>
      <c r="Q836" s="28"/>
      <c r="R836" s="27"/>
    </row>
    <row r="837" spans="13:18" x14ac:dyDescent="0.2">
      <c r="M837" s="28"/>
      <c r="N837" s="28"/>
      <c r="O837" s="28"/>
      <c r="P837" s="28"/>
      <c r="Q837" s="28"/>
      <c r="R837" s="27"/>
    </row>
    <row r="838" spans="13:18" x14ac:dyDescent="0.2">
      <c r="M838" s="28"/>
      <c r="N838" s="28"/>
      <c r="O838" s="28"/>
      <c r="P838" s="28"/>
      <c r="Q838" s="28"/>
      <c r="R838" s="27"/>
    </row>
    <row r="839" spans="13:18" x14ac:dyDescent="0.2">
      <c r="M839" s="28"/>
      <c r="N839" s="28"/>
      <c r="O839" s="28"/>
      <c r="P839" s="28"/>
      <c r="Q839" s="28"/>
      <c r="R839" s="27"/>
    </row>
    <row r="840" spans="13:18" x14ac:dyDescent="0.2">
      <c r="M840" s="28"/>
      <c r="N840" s="28"/>
      <c r="O840" s="28"/>
      <c r="P840" s="28"/>
      <c r="Q840" s="28"/>
      <c r="R840" s="27"/>
    </row>
    <row r="841" spans="13:18" x14ac:dyDescent="0.2">
      <c r="M841" s="28"/>
      <c r="N841" s="28"/>
      <c r="O841" s="28"/>
      <c r="P841" s="28"/>
      <c r="Q841" s="28"/>
      <c r="R841" s="27"/>
    </row>
    <row r="842" spans="13:18" x14ac:dyDescent="0.2">
      <c r="M842" s="28"/>
      <c r="N842" s="28"/>
      <c r="O842" s="28"/>
      <c r="P842" s="28"/>
      <c r="Q842" s="28"/>
      <c r="R842" s="27"/>
    </row>
    <row r="843" spans="13:18" x14ac:dyDescent="0.2">
      <c r="M843" s="28"/>
      <c r="N843" s="28"/>
      <c r="O843" s="28"/>
      <c r="P843" s="28"/>
      <c r="Q843" s="28"/>
      <c r="R843" s="27"/>
    </row>
    <row r="844" spans="13:18" x14ac:dyDescent="0.2">
      <c r="M844" s="28"/>
      <c r="N844" s="28"/>
      <c r="O844" s="28"/>
      <c r="P844" s="28"/>
      <c r="Q844" s="28"/>
      <c r="R844" s="27"/>
    </row>
    <row r="845" spans="13:18" x14ac:dyDescent="0.2">
      <c r="M845" s="28"/>
      <c r="N845" s="28"/>
      <c r="O845" s="28"/>
      <c r="P845" s="28"/>
      <c r="Q845" s="28"/>
      <c r="R845" s="27"/>
    </row>
    <row r="846" spans="13:18" x14ac:dyDescent="0.2">
      <c r="M846" s="28"/>
      <c r="N846" s="28"/>
      <c r="O846" s="28"/>
      <c r="P846" s="28"/>
      <c r="Q846" s="28"/>
      <c r="R846" s="27"/>
    </row>
    <row r="847" spans="13:18" x14ac:dyDescent="0.2">
      <c r="M847" s="28"/>
      <c r="N847" s="28"/>
      <c r="O847" s="28"/>
      <c r="P847" s="28"/>
      <c r="Q847" s="28"/>
      <c r="R847" s="27"/>
    </row>
    <row r="848" spans="13:18" x14ac:dyDescent="0.2">
      <c r="M848" s="28"/>
      <c r="N848" s="28"/>
      <c r="O848" s="28"/>
      <c r="P848" s="28"/>
      <c r="Q848" s="28"/>
      <c r="R848" s="27"/>
    </row>
    <row r="849" spans="13:18" x14ac:dyDescent="0.2">
      <c r="M849" s="28"/>
      <c r="N849" s="28"/>
      <c r="O849" s="28"/>
      <c r="P849" s="28"/>
      <c r="Q849" s="28"/>
      <c r="R849" s="27"/>
    </row>
    <row r="850" spans="13:18" x14ac:dyDescent="0.2">
      <c r="M850" s="28"/>
      <c r="N850" s="28"/>
      <c r="O850" s="28"/>
      <c r="P850" s="28"/>
      <c r="Q850" s="28"/>
      <c r="R850" s="27"/>
    </row>
    <row r="851" spans="13:18" x14ac:dyDescent="0.2">
      <c r="M851" s="28"/>
      <c r="N851" s="28"/>
      <c r="O851" s="28"/>
      <c r="P851" s="28"/>
      <c r="Q851" s="28"/>
      <c r="R851" s="27"/>
    </row>
    <row r="852" spans="13:18" x14ac:dyDescent="0.2">
      <c r="M852" s="28"/>
      <c r="N852" s="28"/>
      <c r="O852" s="28"/>
      <c r="P852" s="28"/>
      <c r="Q852" s="28"/>
      <c r="R852" s="27"/>
    </row>
    <row r="853" spans="13:18" x14ac:dyDescent="0.2">
      <c r="M853" s="28"/>
      <c r="N853" s="28"/>
      <c r="O853" s="28"/>
      <c r="P853" s="28"/>
      <c r="Q853" s="28"/>
      <c r="R853" s="27"/>
    </row>
    <row r="854" spans="13:18" x14ac:dyDescent="0.2">
      <c r="M854" s="28"/>
      <c r="N854" s="28"/>
      <c r="O854" s="28"/>
      <c r="P854" s="28"/>
      <c r="Q854" s="28"/>
      <c r="R854" s="27"/>
    </row>
    <row r="855" spans="13:18" x14ac:dyDescent="0.2">
      <c r="M855" s="28"/>
      <c r="N855" s="28"/>
      <c r="O855" s="28"/>
      <c r="P855" s="28"/>
      <c r="Q855" s="28"/>
      <c r="R855" s="27"/>
    </row>
    <row r="856" spans="13:18" x14ac:dyDescent="0.2">
      <c r="M856" s="28"/>
      <c r="N856" s="28"/>
      <c r="O856" s="28"/>
      <c r="P856" s="28"/>
      <c r="Q856" s="28"/>
      <c r="R856" s="27"/>
    </row>
    <row r="857" spans="13:18" x14ac:dyDescent="0.2">
      <c r="M857" s="28"/>
      <c r="N857" s="28"/>
      <c r="O857" s="28"/>
      <c r="P857" s="28"/>
      <c r="Q857" s="28"/>
      <c r="R857" s="27"/>
    </row>
    <row r="858" spans="13:18" x14ac:dyDescent="0.2">
      <c r="M858" s="28"/>
      <c r="N858" s="28"/>
      <c r="O858" s="28"/>
      <c r="P858" s="28"/>
      <c r="Q858" s="28"/>
      <c r="R858" s="27"/>
    </row>
    <row r="859" spans="13:18" x14ac:dyDescent="0.2">
      <c r="M859" s="28"/>
      <c r="N859" s="28"/>
      <c r="O859" s="28"/>
      <c r="P859" s="28"/>
      <c r="Q859" s="28"/>
      <c r="R859" s="27"/>
    </row>
    <row r="860" spans="13:18" x14ac:dyDescent="0.2">
      <c r="M860" s="28"/>
      <c r="N860" s="28"/>
      <c r="O860" s="28"/>
      <c r="P860" s="28"/>
      <c r="Q860" s="28"/>
      <c r="R860" s="27"/>
    </row>
    <row r="861" spans="13:18" x14ac:dyDescent="0.2">
      <c r="M861" s="28"/>
      <c r="N861" s="28"/>
      <c r="O861" s="28"/>
      <c r="P861" s="28"/>
      <c r="Q861" s="28"/>
      <c r="R861" s="27"/>
    </row>
    <row r="862" spans="13:18" x14ac:dyDescent="0.2">
      <c r="M862" s="28"/>
      <c r="N862" s="28"/>
      <c r="O862" s="28"/>
      <c r="P862" s="28"/>
      <c r="Q862" s="28"/>
      <c r="R862" s="27"/>
    </row>
    <row r="863" spans="13:18" x14ac:dyDescent="0.2">
      <c r="M863" s="28"/>
      <c r="N863" s="28"/>
      <c r="O863" s="28"/>
      <c r="P863" s="28"/>
      <c r="Q863" s="28"/>
      <c r="R863" s="27"/>
    </row>
    <row r="864" spans="13:18" x14ac:dyDescent="0.2">
      <c r="M864" s="28"/>
      <c r="N864" s="28"/>
      <c r="O864" s="28"/>
      <c r="P864" s="28"/>
      <c r="Q864" s="28"/>
      <c r="R864" s="27"/>
    </row>
    <row r="865" spans="13:18" x14ac:dyDescent="0.2">
      <c r="M865" s="28"/>
      <c r="N865" s="28"/>
      <c r="O865" s="28"/>
      <c r="P865" s="28"/>
      <c r="Q865" s="28"/>
      <c r="R865" s="27"/>
    </row>
    <row r="866" spans="13:18" x14ac:dyDescent="0.2">
      <c r="M866" s="28"/>
      <c r="N866" s="28"/>
      <c r="O866" s="28"/>
      <c r="P866" s="28"/>
      <c r="Q866" s="28"/>
      <c r="R866" s="27"/>
    </row>
    <row r="867" spans="13:18" x14ac:dyDescent="0.2">
      <c r="M867" s="28"/>
      <c r="N867" s="28"/>
      <c r="O867" s="28"/>
      <c r="P867" s="28"/>
      <c r="Q867" s="28"/>
      <c r="R867" s="27"/>
    </row>
    <row r="868" spans="13:18" x14ac:dyDescent="0.2">
      <c r="M868" s="28"/>
      <c r="N868" s="28"/>
      <c r="O868" s="28"/>
      <c r="P868" s="28"/>
      <c r="Q868" s="28"/>
      <c r="R868" s="27"/>
    </row>
    <row r="869" spans="13:18" x14ac:dyDescent="0.2">
      <c r="M869" s="28"/>
      <c r="N869" s="28"/>
      <c r="O869" s="28"/>
      <c r="P869" s="28"/>
      <c r="Q869" s="28"/>
      <c r="R869" s="27"/>
    </row>
    <row r="870" spans="13:18" x14ac:dyDescent="0.2">
      <c r="M870" s="28"/>
      <c r="N870" s="28"/>
      <c r="O870" s="28"/>
      <c r="P870" s="28"/>
      <c r="Q870" s="28"/>
      <c r="R870" s="27"/>
    </row>
    <row r="871" spans="13:18" x14ac:dyDescent="0.2">
      <c r="M871" s="28"/>
      <c r="N871" s="28"/>
      <c r="O871" s="28"/>
      <c r="P871" s="28"/>
      <c r="Q871" s="28"/>
      <c r="R871" s="27"/>
    </row>
    <row r="872" spans="13:18" x14ac:dyDescent="0.2">
      <c r="M872" s="28"/>
      <c r="N872" s="28"/>
      <c r="O872" s="28"/>
      <c r="P872" s="28"/>
      <c r="Q872" s="28"/>
      <c r="R872" s="27"/>
    </row>
    <row r="873" spans="13:18" x14ac:dyDescent="0.2">
      <c r="M873" s="28"/>
      <c r="N873" s="28"/>
      <c r="O873" s="28"/>
      <c r="P873" s="28"/>
      <c r="Q873" s="28"/>
      <c r="R873" s="27"/>
    </row>
    <row r="874" spans="13:18" x14ac:dyDescent="0.2">
      <c r="M874" s="28"/>
      <c r="N874" s="28"/>
      <c r="O874" s="28"/>
      <c r="P874" s="28"/>
      <c r="Q874" s="28"/>
      <c r="R874" s="27"/>
    </row>
    <row r="875" spans="13:18" x14ac:dyDescent="0.2">
      <c r="M875" s="28"/>
      <c r="N875" s="28"/>
      <c r="O875" s="28"/>
      <c r="P875" s="28"/>
      <c r="Q875" s="28"/>
      <c r="R875" s="27"/>
    </row>
    <row r="876" spans="13:18" x14ac:dyDescent="0.2">
      <c r="M876" s="28"/>
      <c r="N876" s="28"/>
      <c r="O876" s="28"/>
      <c r="P876" s="28"/>
      <c r="Q876" s="28"/>
      <c r="R876" s="27"/>
    </row>
    <row r="877" spans="13:18" x14ac:dyDescent="0.2">
      <c r="M877" s="28"/>
      <c r="N877" s="28"/>
      <c r="O877" s="28"/>
      <c r="P877" s="28"/>
      <c r="Q877" s="28"/>
      <c r="R877" s="27"/>
    </row>
    <row r="878" spans="13:18" x14ac:dyDescent="0.2">
      <c r="M878" s="28"/>
      <c r="N878" s="28"/>
      <c r="O878" s="28"/>
      <c r="P878" s="28"/>
      <c r="Q878" s="28"/>
      <c r="R878" s="27"/>
    </row>
    <row r="879" spans="13:18" x14ac:dyDescent="0.2">
      <c r="M879" s="28"/>
      <c r="N879" s="28"/>
      <c r="O879" s="28"/>
      <c r="P879" s="28"/>
      <c r="Q879" s="28"/>
      <c r="R879" s="27"/>
    </row>
    <row r="880" spans="13:18" x14ac:dyDescent="0.2">
      <c r="M880" s="28"/>
      <c r="N880" s="28"/>
      <c r="O880" s="28"/>
      <c r="P880" s="28"/>
      <c r="Q880" s="28"/>
      <c r="R880" s="27"/>
    </row>
    <row r="881" spans="13:18" x14ac:dyDescent="0.2">
      <c r="M881" s="28"/>
      <c r="N881" s="28"/>
      <c r="O881" s="28"/>
      <c r="P881" s="28"/>
      <c r="Q881" s="28"/>
      <c r="R881" s="27"/>
    </row>
    <row r="882" spans="13:18" x14ac:dyDescent="0.2">
      <c r="M882" s="28"/>
      <c r="N882" s="28"/>
      <c r="O882" s="28"/>
      <c r="P882" s="28"/>
      <c r="Q882" s="28"/>
      <c r="R882" s="27"/>
    </row>
    <row r="883" spans="13:18" x14ac:dyDescent="0.2">
      <c r="M883" s="28"/>
      <c r="N883" s="28"/>
      <c r="O883" s="28"/>
      <c r="P883" s="28"/>
      <c r="Q883" s="28"/>
      <c r="R883" s="27"/>
    </row>
    <row r="884" spans="13:18" x14ac:dyDescent="0.2">
      <c r="M884" s="28"/>
      <c r="N884" s="28"/>
      <c r="O884" s="28"/>
      <c r="P884" s="28"/>
      <c r="Q884" s="28"/>
      <c r="R884" s="27"/>
    </row>
    <row r="885" spans="13:18" x14ac:dyDescent="0.2">
      <c r="M885" s="28"/>
      <c r="N885" s="28"/>
      <c r="O885" s="28"/>
      <c r="P885" s="28"/>
      <c r="Q885" s="28"/>
      <c r="R885" s="27"/>
    </row>
    <row r="886" spans="13:18" x14ac:dyDescent="0.2">
      <c r="M886" s="28"/>
      <c r="N886" s="28"/>
      <c r="O886" s="28"/>
      <c r="P886" s="28"/>
      <c r="Q886" s="28"/>
      <c r="R886" s="27"/>
    </row>
    <row r="887" spans="13:18" x14ac:dyDescent="0.2">
      <c r="M887" s="28"/>
      <c r="N887" s="28"/>
      <c r="O887" s="28"/>
      <c r="P887" s="28"/>
      <c r="Q887" s="28"/>
      <c r="R887" s="27"/>
    </row>
    <row r="888" spans="13:18" x14ac:dyDescent="0.2">
      <c r="M888" s="28"/>
      <c r="N888" s="28"/>
      <c r="O888" s="28"/>
      <c r="P888" s="28"/>
      <c r="Q888" s="28"/>
      <c r="R888" s="27"/>
    </row>
    <row r="889" spans="13:18" x14ac:dyDescent="0.2">
      <c r="M889" s="28"/>
      <c r="N889" s="28"/>
      <c r="O889" s="28"/>
      <c r="P889" s="28"/>
      <c r="Q889" s="28"/>
      <c r="R889" s="27"/>
    </row>
    <row r="890" spans="13:18" x14ac:dyDescent="0.2">
      <c r="M890" s="28"/>
      <c r="N890" s="28"/>
      <c r="O890" s="28"/>
      <c r="P890" s="28"/>
      <c r="Q890" s="28"/>
      <c r="R890" s="27"/>
    </row>
    <row r="891" spans="13:18" x14ac:dyDescent="0.2">
      <c r="M891" s="28"/>
      <c r="N891" s="28"/>
      <c r="O891" s="28"/>
      <c r="P891" s="28"/>
      <c r="Q891" s="28"/>
      <c r="R891" s="27"/>
    </row>
    <row r="892" spans="13:18" x14ac:dyDescent="0.2">
      <c r="M892" s="28"/>
      <c r="N892" s="28"/>
      <c r="O892" s="28"/>
      <c r="P892" s="28"/>
      <c r="Q892" s="28"/>
      <c r="R892" s="27"/>
    </row>
    <row r="893" spans="13:18" x14ac:dyDescent="0.2">
      <c r="M893" s="28"/>
      <c r="N893" s="28"/>
      <c r="O893" s="28"/>
      <c r="P893" s="28"/>
      <c r="Q893" s="28"/>
      <c r="R893" s="27"/>
    </row>
    <row r="894" spans="13:18" x14ac:dyDescent="0.2">
      <c r="M894" s="28"/>
      <c r="N894" s="28"/>
      <c r="O894" s="28"/>
      <c r="P894" s="28"/>
      <c r="Q894" s="28"/>
      <c r="R894" s="27"/>
    </row>
    <row r="895" spans="13:18" x14ac:dyDescent="0.2">
      <c r="M895" s="28"/>
      <c r="N895" s="28"/>
      <c r="O895" s="28"/>
      <c r="P895" s="28"/>
      <c r="Q895" s="28"/>
      <c r="R895" s="27"/>
    </row>
    <row r="896" spans="13:18" x14ac:dyDescent="0.2">
      <c r="M896" s="28"/>
      <c r="N896" s="28"/>
      <c r="O896" s="28"/>
      <c r="P896" s="28"/>
      <c r="Q896" s="28"/>
      <c r="R896" s="27"/>
    </row>
    <row r="897" spans="13:18" x14ac:dyDescent="0.2">
      <c r="M897" s="28"/>
      <c r="N897" s="28"/>
      <c r="O897" s="28"/>
      <c r="P897" s="28"/>
      <c r="Q897" s="28"/>
      <c r="R897" s="27"/>
    </row>
    <row r="898" spans="13:18" x14ac:dyDescent="0.2">
      <c r="M898" s="28"/>
      <c r="N898" s="28"/>
      <c r="O898" s="28"/>
      <c r="P898" s="28"/>
      <c r="Q898" s="28"/>
      <c r="R898" s="27"/>
    </row>
    <row r="899" spans="13:18" x14ac:dyDescent="0.2">
      <c r="M899" s="28"/>
      <c r="N899" s="28"/>
      <c r="O899" s="28"/>
      <c r="P899" s="28"/>
      <c r="Q899" s="28"/>
      <c r="R899" s="27"/>
    </row>
    <row r="900" spans="13:18" x14ac:dyDescent="0.2">
      <c r="M900" s="28"/>
      <c r="N900" s="28"/>
      <c r="O900" s="28"/>
      <c r="P900" s="28"/>
      <c r="Q900" s="28"/>
      <c r="R900" s="27"/>
    </row>
    <row r="901" spans="13:18" x14ac:dyDescent="0.2">
      <c r="M901" s="28"/>
      <c r="N901" s="28"/>
      <c r="O901" s="28"/>
      <c r="P901" s="28"/>
      <c r="Q901" s="28"/>
      <c r="R901" s="27"/>
    </row>
    <row r="902" spans="13:18" x14ac:dyDescent="0.2">
      <c r="M902" s="28"/>
      <c r="N902" s="28"/>
      <c r="O902" s="28"/>
      <c r="P902" s="28"/>
      <c r="Q902" s="28"/>
      <c r="R902" s="27"/>
    </row>
    <row r="903" spans="13:18" x14ac:dyDescent="0.2">
      <c r="M903" s="28"/>
      <c r="N903" s="28"/>
      <c r="O903" s="28"/>
      <c r="P903" s="28"/>
      <c r="Q903" s="28"/>
      <c r="R903" s="27"/>
    </row>
    <row r="904" spans="13:18" x14ac:dyDescent="0.2">
      <c r="M904" s="28"/>
      <c r="N904" s="28"/>
      <c r="O904" s="28"/>
      <c r="P904" s="28"/>
      <c r="Q904" s="28"/>
      <c r="R904" s="27"/>
    </row>
    <row r="905" spans="13:18" x14ac:dyDescent="0.2">
      <c r="M905" s="28"/>
      <c r="N905" s="28"/>
      <c r="O905" s="28"/>
      <c r="P905" s="28"/>
      <c r="Q905" s="28"/>
      <c r="R905" s="27"/>
    </row>
    <row r="906" spans="13:18" x14ac:dyDescent="0.2">
      <c r="M906" s="28"/>
      <c r="N906" s="28"/>
      <c r="O906" s="28"/>
      <c r="P906" s="28"/>
      <c r="Q906" s="28"/>
      <c r="R906" s="27"/>
    </row>
    <row r="907" spans="13:18" x14ac:dyDescent="0.2">
      <c r="M907" s="28"/>
      <c r="N907" s="28"/>
      <c r="O907" s="28"/>
      <c r="P907" s="28"/>
      <c r="Q907" s="28"/>
      <c r="R907" s="27"/>
    </row>
    <row r="908" spans="13:18" x14ac:dyDescent="0.2">
      <c r="M908" s="28"/>
      <c r="N908" s="28"/>
      <c r="O908" s="28"/>
      <c r="P908" s="28"/>
      <c r="Q908" s="28"/>
      <c r="R908" s="27"/>
    </row>
  </sheetData>
  <sheetProtection algorithmName="SHA-512" hashValue="qBxAwcaalROTDXz7iYeqibeAMT1zo689Xt+oqb5GkdGK1h31C89WOFaN41jllcdyulzJV39bSFOcO5SvhuWGsg==" saltValue="UN7UFjdGPXVTFtMkhvhTWw==" spinCount="100000" sheet="1" objects="1" scenarios="1"/>
  <mergeCells count="34">
    <mergeCell ref="B1:J1"/>
    <mergeCell ref="K92:L92"/>
    <mergeCell ref="K93:L93"/>
    <mergeCell ref="A85:K85"/>
    <mergeCell ref="A86:K86"/>
    <mergeCell ref="C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9:F29"/>
    <mergeCell ref="D30:F30"/>
    <mergeCell ref="D31:F31"/>
    <mergeCell ref="D32:F32"/>
    <mergeCell ref="C89:K89"/>
    <mergeCell ref="C90:N90"/>
    <mergeCell ref="D33:F33"/>
    <mergeCell ref="D34:F34"/>
    <mergeCell ref="D35:F35"/>
    <mergeCell ref="D36:F36"/>
  </mergeCells>
  <phoneticPr fontId="43" type="noConversion"/>
  <printOptions horizontalCentered="1"/>
  <pageMargins left="0.23622047244094491" right="0.23622047244094491" top="0.31496062992125984" bottom="0.31496062992125984" header="0.31496062992125984" footer="0.31496062992125984"/>
  <pageSetup paperSize="9" scale="58" orientation="portrait" horizontalDpi="300" verticalDpi="300" r:id="rId1"/>
  <headerFooter>
    <oddHeader>&amp;C&amp;12ALBANK LTD KARŞILAŞTIRMALI KAR VE  ZARAR CETVELİ</oddHeader>
    <oddFooter>&amp;C7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Aktifler</vt:lpstr>
      <vt:lpstr>Pasifler</vt:lpstr>
      <vt:lpstr>Kar Zarar</vt:lpstr>
      <vt:lpstr>Sheet1</vt:lpstr>
      <vt:lpstr>Aktifler!Yazdırma_Alanı</vt:lpstr>
      <vt:lpstr>'Kar Zarar'!Yazdırma_Alanı</vt:lpstr>
      <vt:lpstr>Pasifler!Yazdırma_Alanı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DEMİR ADANIR</dc:creator>
  <cp:lastModifiedBy>Necmi HOCA</cp:lastModifiedBy>
  <cp:lastPrinted>2021-05-31T08:03:44Z</cp:lastPrinted>
  <dcterms:created xsi:type="dcterms:W3CDTF">1998-01-12T17:06:50Z</dcterms:created>
  <dcterms:modified xsi:type="dcterms:W3CDTF">2021-06-30T08:05:19Z</dcterms:modified>
</cp:coreProperties>
</file>