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BAĞIMSIZ DENETÇİLER VE RAPORLAR\Bağımsız Denetim Raporları\Aralık 2020 Mali Raporlar\YAYINLAR\TEB\imzalı\"/>
    </mc:Choice>
  </mc:AlternateContent>
  <bookViews>
    <workbookView xWindow="0" yWindow="0" windowWidth="27630" windowHeight="13020"/>
  </bookViews>
  <sheets>
    <sheet name="Kar Zarar" sheetId="3" r:id="rId1"/>
    <sheet name="Aktifler" sheetId="1" r:id="rId2"/>
    <sheet name="Pasifler" sheetId="2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3" l="1"/>
  <c r="H67" i="3"/>
  <c r="H66" i="3" s="1"/>
  <c r="I66" i="3"/>
  <c r="I56" i="3"/>
  <c r="H56" i="3"/>
  <c r="H55" i="3" s="1"/>
  <c r="H83" i="3" s="1"/>
  <c r="I55" i="3"/>
  <c r="I83" i="3" s="1"/>
  <c r="I45" i="3"/>
  <c r="H45" i="3"/>
  <c r="I37" i="3"/>
  <c r="H37" i="3"/>
  <c r="H30" i="3" s="1"/>
  <c r="I31" i="3"/>
  <c r="I30" i="3" s="1"/>
  <c r="H31" i="3"/>
  <c r="I25" i="3"/>
  <c r="H25" i="3"/>
  <c r="I20" i="3"/>
  <c r="H20" i="3"/>
  <c r="I15" i="3"/>
  <c r="H15" i="3"/>
  <c r="I12" i="3"/>
  <c r="H12" i="3"/>
  <c r="H11" i="3" s="1"/>
  <c r="H10" i="3" s="1"/>
  <c r="H53" i="3" s="1"/>
  <c r="H85" i="3" s="1"/>
  <c r="H89" i="3" s="1"/>
  <c r="I11" i="3"/>
  <c r="I10" i="3" s="1"/>
  <c r="I8" i="3"/>
  <c r="H8" i="3"/>
  <c r="D4" i="3"/>
  <c r="F3" i="2"/>
  <c r="I7" i="2"/>
  <c r="L7" i="2"/>
  <c r="H9" i="2"/>
  <c r="J9" i="2" s="1"/>
  <c r="I9" i="2"/>
  <c r="K9" i="2"/>
  <c r="L9" i="2"/>
  <c r="M9" i="2" s="1"/>
  <c r="J10" i="2"/>
  <c r="M10" i="2"/>
  <c r="J11" i="2"/>
  <c r="M11" i="2"/>
  <c r="J12" i="2"/>
  <c r="M12" i="2"/>
  <c r="J13" i="2"/>
  <c r="M13" i="2"/>
  <c r="J14" i="2"/>
  <c r="M14" i="2"/>
  <c r="J15" i="2"/>
  <c r="M15" i="2"/>
  <c r="J16" i="2"/>
  <c r="M16" i="2"/>
  <c r="J18" i="2"/>
  <c r="M18" i="2"/>
  <c r="H19" i="2"/>
  <c r="J19" i="2" s="1"/>
  <c r="I19" i="2"/>
  <c r="I17" i="2" s="1"/>
  <c r="K19" i="2"/>
  <c r="K17" i="2" s="1"/>
  <c r="L19" i="2"/>
  <c r="M19" i="2" s="1"/>
  <c r="J20" i="2"/>
  <c r="M20" i="2"/>
  <c r="J21" i="2"/>
  <c r="M21" i="2"/>
  <c r="J22" i="2"/>
  <c r="M22" i="2"/>
  <c r="J23" i="2"/>
  <c r="M23" i="2"/>
  <c r="H24" i="2"/>
  <c r="I24" i="2"/>
  <c r="J24" i="2"/>
  <c r="K24" i="2"/>
  <c r="M24" i="2" s="1"/>
  <c r="L24" i="2"/>
  <c r="J25" i="2"/>
  <c r="M25" i="2"/>
  <c r="J26" i="2"/>
  <c r="M26" i="2"/>
  <c r="J27" i="2"/>
  <c r="M27" i="2"/>
  <c r="H28" i="2"/>
  <c r="I28" i="2"/>
  <c r="J28" i="2"/>
  <c r="K28" i="2"/>
  <c r="M28" i="2" s="1"/>
  <c r="L28" i="2"/>
  <c r="J29" i="2"/>
  <c r="M29" i="2"/>
  <c r="J30" i="2"/>
  <c r="M30" i="2"/>
  <c r="J31" i="2"/>
  <c r="M31" i="2"/>
  <c r="H32" i="2"/>
  <c r="I32" i="2"/>
  <c r="J32" i="2"/>
  <c r="K32" i="2"/>
  <c r="L32" i="2"/>
  <c r="M32" i="2" s="1"/>
  <c r="J33" i="2"/>
  <c r="M33" i="2"/>
  <c r="J34" i="2"/>
  <c r="M34" i="2"/>
  <c r="J35" i="2"/>
  <c r="M35" i="2"/>
  <c r="J36" i="2"/>
  <c r="M36" i="2"/>
  <c r="J37" i="2"/>
  <c r="M37" i="2"/>
  <c r="H38" i="2"/>
  <c r="I38" i="2"/>
  <c r="J38" i="2"/>
  <c r="K38" i="2"/>
  <c r="M38" i="2" s="1"/>
  <c r="L38" i="2"/>
  <c r="J39" i="2"/>
  <c r="M39" i="2"/>
  <c r="J40" i="2"/>
  <c r="M40" i="2"/>
  <c r="J41" i="2"/>
  <c r="M41" i="2"/>
  <c r="J42" i="2"/>
  <c r="M42" i="2"/>
  <c r="J43" i="2"/>
  <c r="M43" i="2"/>
  <c r="H45" i="2"/>
  <c r="H44" i="2" s="1"/>
  <c r="I45" i="2"/>
  <c r="I44" i="2" s="1"/>
  <c r="I62" i="2" s="1"/>
  <c r="K45" i="2"/>
  <c r="K44" i="2" s="1"/>
  <c r="L45" i="2"/>
  <c r="L44" i="2" s="1"/>
  <c r="J46" i="2"/>
  <c r="M46" i="2"/>
  <c r="J47" i="2"/>
  <c r="M47" i="2"/>
  <c r="H48" i="2"/>
  <c r="I48" i="2"/>
  <c r="J48" i="2"/>
  <c r="K48" i="2"/>
  <c r="L48" i="2"/>
  <c r="M48" i="2" s="1"/>
  <c r="J49" i="2"/>
  <c r="M49" i="2"/>
  <c r="J50" i="2"/>
  <c r="M50" i="2"/>
  <c r="J51" i="2"/>
  <c r="M51" i="2"/>
  <c r="J52" i="2"/>
  <c r="M52" i="2"/>
  <c r="J53" i="2"/>
  <c r="M53" i="2"/>
  <c r="J54" i="2"/>
  <c r="M54" i="2"/>
  <c r="H55" i="2"/>
  <c r="J55" i="2" s="1"/>
  <c r="I55" i="2"/>
  <c r="K55" i="2"/>
  <c r="L55" i="2"/>
  <c r="M55" i="2" s="1"/>
  <c r="J56" i="2"/>
  <c r="M56" i="2"/>
  <c r="J57" i="2"/>
  <c r="M57" i="2"/>
  <c r="H58" i="2"/>
  <c r="I58" i="2"/>
  <c r="J58" i="2"/>
  <c r="K58" i="2"/>
  <c r="M58" i="2" s="1"/>
  <c r="L58" i="2"/>
  <c r="J59" i="2"/>
  <c r="M59" i="2"/>
  <c r="J60" i="2"/>
  <c r="M60" i="2"/>
  <c r="J66" i="2"/>
  <c r="M66" i="2"/>
  <c r="J67" i="2"/>
  <c r="M67" i="2"/>
  <c r="J68" i="2"/>
  <c r="M68" i="2"/>
  <c r="J69" i="2"/>
  <c r="M69" i="2"/>
  <c r="H70" i="2"/>
  <c r="I70" i="2"/>
  <c r="J70" i="2"/>
  <c r="K70" i="2"/>
  <c r="M70" i="2" s="1"/>
  <c r="L70" i="2"/>
  <c r="M58" i="1"/>
  <c r="J58" i="1"/>
  <c r="M57" i="1"/>
  <c r="J57" i="1"/>
  <c r="M56" i="1"/>
  <c r="J56" i="1"/>
  <c r="M55" i="1"/>
  <c r="L55" i="1"/>
  <c r="L60" i="1" s="1"/>
  <c r="K55" i="1"/>
  <c r="I55" i="1"/>
  <c r="I60" i="1" s="1"/>
  <c r="H55" i="1"/>
  <c r="H60" i="1" s="1"/>
  <c r="M54" i="1"/>
  <c r="J54" i="1"/>
  <c r="M53" i="1"/>
  <c r="J53" i="1"/>
  <c r="L52" i="1"/>
  <c r="K52" i="1"/>
  <c r="M52" i="1" s="1"/>
  <c r="J52" i="1"/>
  <c r="I52" i="1"/>
  <c r="H52" i="1"/>
  <c r="M51" i="1"/>
  <c r="J51" i="1"/>
  <c r="M50" i="1"/>
  <c r="J50" i="1"/>
  <c r="M49" i="1"/>
  <c r="L49" i="1"/>
  <c r="K49" i="1"/>
  <c r="I49" i="1"/>
  <c r="H49" i="1"/>
  <c r="J49" i="1" s="1"/>
  <c r="M48" i="1"/>
  <c r="J48" i="1"/>
  <c r="M47" i="1"/>
  <c r="J47" i="1"/>
  <c r="L46" i="1"/>
  <c r="K46" i="1"/>
  <c r="M46" i="1" s="1"/>
  <c r="J46" i="1"/>
  <c r="I46" i="1"/>
  <c r="H46" i="1"/>
  <c r="M45" i="1"/>
  <c r="J45" i="1"/>
  <c r="M44" i="1"/>
  <c r="J44" i="1"/>
  <c r="M43" i="1"/>
  <c r="J43" i="1"/>
  <c r="M42" i="1"/>
  <c r="J42" i="1"/>
  <c r="M41" i="1"/>
  <c r="L41" i="1"/>
  <c r="K41" i="1"/>
  <c r="I41" i="1"/>
  <c r="H41" i="1"/>
  <c r="J41" i="1" s="1"/>
  <c r="M40" i="1"/>
  <c r="J40" i="1"/>
  <c r="M39" i="1"/>
  <c r="J39" i="1"/>
  <c r="M38" i="1"/>
  <c r="J38" i="1"/>
  <c r="L37" i="1"/>
  <c r="M37" i="1" s="1"/>
  <c r="K37" i="1"/>
  <c r="I37" i="1"/>
  <c r="H37" i="1"/>
  <c r="J37" i="1" s="1"/>
  <c r="M36" i="1"/>
  <c r="J36" i="1"/>
  <c r="M35" i="1"/>
  <c r="J35" i="1"/>
  <c r="L34" i="1"/>
  <c r="K34" i="1"/>
  <c r="M34" i="1" s="1"/>
  <c r="J34" i="1"/>
  <c r="I34" i="1"/>
  <c r="H34" i="1"/>
  <c r="M33" i="1"/>
  <c r="J33" i="1"/>
  <c r="M32" i="1"/>
  <c r="J32" i="1"/>
  <c r="L31" i="1"/>
  <c r="M31" i="1" s="1"/>
  <c r="K31" i="1"/>
  <c r="I31" i="1"/>
  <c r="H31" i="1"/>
  <c r="J31" i="1" s="1"/>
  <c r="M30" i="1"/>
  <c r="J30" i="1"/>
  <c r="M29" i="1"/>
  <c r="J29" i="1"/>
  <c r="L28" i="1"/>
  <c r="K28" i="1"/>
  <c r="M28" i="1" s="1"/>
  <c r="J28" i="1"/>
  <c r="I28" i="1"/>
  <c r="H28" i="1"/>
  <c r="L27" i="1"/>
  <c r="I27" i="1"/>
  <c r="H27" i="1"/>
  <c r="J27" i="1" s="1"/>
  <c r="M26" i="1"/>
  <c r="H26" i="1"/>
  <c r="J26" i="1" s="1"/>
  <c r="M25" i="1"/>
  <c r="H25" i="1"/>
  <c r="J25" i="1" s="1"/>
  <c r="L24" i="1"/>
  <c r="M24" i="1" s="1"/>
  <c r="K24" i="1"/>
  <c r="I24" i="1"/>
  <c r="H24" i="1"/>
  <c r="J24" i="1" s="1"/>
  <c r="M23" i="1"/>
  <c r="J23" i="1"/>
  <c r="M22" i="1"/>
  <c r="J22" i="1"/>
  <c r="M21" i="1"/>
  <c r="J21" i="1"/>
  <c r="M20" i="1"/>
  <c r="J20" i="1"/>
  <c r="L19" i="1"/>
  <c r="K19" i="1"/>
  <c r="M19" i="1" s="1"/>
  <c r="J19" i="1"/>
  <c r="I19" i="1"/>
  <c r="H19" i="1"/>
  <c r="M18" i="1"/>
  <c r="J18" i="1"/>
  <c r="M17" i="1"/>
  <c r="J17" i="1"/>
  <c r="M16" i="1"/>
  <c r="J16" i="1"/>
  <c r="L15" i="1"/>
  <c r="K15" i="1"/>
  <c r="M15" i="1" s="1"/>
  <c r="J15" i="1"/>
  <c r="I15" i="1"/>
  <c r="H15" i="1"/>
  <c r="M14" i="1"/>
  <c r="J14" i="1"/>
  <c r="L13" i="1"/>
  <c r="K13" i="1"/>
  <c r="M13" i="1" s="1"/>
  <c r="J13" i="1"/>
  <c r="I13" i="1"/>
  <c r="H13" i="1"/>
  <c r="M12" i="1"/>
  <c r="J12" i="1"/>
  <c r="M11" i="1"/>
  <c r="J11" i="1"/>
  <c r="M10" i="1"/>
  <c r="J10" i="1"/>
  <c r="L9" i="1"/>
  <c r="K9" i="1"/>
  <c r="M9" i="1" s="1"/>
  <c r="J9" i="1"/>
  <c r="I9" i="1"/>
  <c r="H9" i="1"/>
  <c r="I53" i="3" l="1"/>
  <c r="I85" i="3" s="1"/>
  <c r="I89" i="3" s="1"/>
  <c r="M44" i="2"/>
  <c r="K62" i="2"/>
  <c r="J44" i="2"/>
  <c r="L17" i="2"/>
  <c r="L62" i="2" s="1"/>
  <c r="H17" i="2"/>
  <c r="J17" i="2" s="1"/>
  <c r="J45" i="2"/>
  <c r="M45" i="2"/>
  <c r="J60" i="1"/>
  <c r="J55" i="1"/>
  <c r="K27" i="1"/>
  <c r="M27" i="1" s="1"/>
  <c r="M62" i="2" l="1"/>
  <c r="M17" i="2"/>
  <c r="H62" i="2"/>
  <c r="J62" i="2" s="1"/>
  <c r="K60" i="1"/>
  <c r="M60" i="1" s="1"/>
</calcChain>
</file>

<file path=xl/sharedStrings.xml><?xml version="1.0" encoding="utf-8"?>
<sst xmlns="http://schemas.openxmlformats.org/spreadsheetml/2006/main" count="375" uniqueCount="232">
  <si>
    <t>TÜRK EKONOMİ BANKASI A.Ş.</t>
  </si>
  <si>
    <t>KARŞILAŞTIRMALI BİLANÇOSU</t>
  </si>
  <si>
    <t>(TL)</t>
  </si>
  <si>
    <t>CARİ DÖNEM</t>
  </si>
  <si>
    <t>ÖNCEKİ DÖNEM</t>
  </si>
  <si>
    <t>AKTİFLER</t>
  </si>
  <si>
    <t>(31/12/2020)</t>
  </si>
  <si>
    <t>(31/12/2019)</t>
  </si>
  <si>
    <t>Dipnot</t>
  </si>
  <si>
    <t>TP</t>
  </si>
  <si>
    <t>YP</t>
  </si>
  <si>
    <t>TOPLAM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</si>
  <si>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</si>
  <si>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</si>
  <si>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</si>
  <si>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</si>
  <si>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</si>
  <si>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</si>
  <si>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</si>
  <si>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</si>
  <si>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</si>
  <si>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</si>
  <si>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(1)</t>
  </si>
  <si>
    <t xml:space="preserve">K.K.T.C.Merkez Bankası  </t>
  </si>
  <si>
    <t>Diğer Bankalar</t>
  </si>
  <si>
    <t xml:space="preserve"> 1) Yurtiçi Bankalar</t>
  </si>
  <si>
    <t xml:space="preserve"> 2) Yurtdışı Bankalar  </t>
  </si>
  <si>
    <t xml:space="preserve"> 3) Ters Repo İşlemlerinden Alacaklar</t>
  </si>
  <si>
    <t>III -</t>
  </si>
  <si>
    <t xml:space="preserve">MENKUL DEĞERLER CÜZDANI [ Net ]  </t>
  </si>
  <si>
    <t>(2)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</si>
  <si>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</si>
  <si>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</si>
  <si>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</si>
  <si>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</si>
  <si>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</si>
  <si>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IV -</t>
  </si>
  <si>
    <t xml:space="preserve">KREDİLER  </t>
  </si>
  <si>
    <t>(3)</t>
  </si>
  <si>
    <t>Kısa Vadeli</t>
  </si>
  <si>
    <t>Orta ve Uzun Vadeli</t>
  </si>
  <si>
    <t>V -</t>
  </si>
  <si>
    <t xml:space="preserve">TAKİPTEKİ ALACAKLAR [ Net ] </t>
  </si>
  <si>
    <t>(4)</t>
  </si>
  <si>
    <t>Tahsil İmkanı Sınırlı Krediler ve Diğer Alacaklar [ Net ]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</si>
  <si>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</si>
  <si>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</si>
  <si>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</si>
  <si>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</si>
  <si>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</si>
  <si>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 -</t>
  </si>
  <si>
    <t>FAİZ VE GELİR TAHAKKUK VE REESKONTLARI</t>
  </si>
  <si>
    <t>Kredilerin</t>
  </si>
  <si>
    <t>Menkul Değerlerin</t>
  </si>
  <si>
    <t>VII -</t>
  </si>
  <si>
    <t>FİNANSAL KİRALAMA ALACAKLARI [ Net ] *</t>
  </si>
  <si>
    <t>Finansal Kiralama Alacakları</t>
  </si>
  <si>
    <t>Kazanılmamış Gelirler ( - )</t>
  </si>
  <si>
    <t>VIII -</t>
  </si>
  <si>
    <t>MEVDUAT YASAL KARŞILIKLARI</t>
  </si>
  <si>
    <t>IX -</t>
  </si>
  <si>
    <t xml:space="preserve">MUHTELİF ALACAKLAR </t>
  </si>
  <si>
    <t>(5)</t>
  </si>
  <si>
    <t>X -</t>
  </si>
  <si>
    <t xml:space="preserve">İŞTİRAKLER [ Net ]  </t>
  </si>
  <si>
    <t>(6)</t>
  </si>
  <si>
    <t xml:space="preserve">Mali İştirakler </t>
  </si>
  <si>
    <t xml:space="preserve">Mali Olmayan İştirakler </t>
  </si>
  <si>
    <t>XI -</t>
  </si>
  <si>
    <t xml:space="preserve">BAĞLI ORTAKLIKLAR [ Net ] </t>
  </si>
  <si>
    <t>Mali Ortaklıklar</t>
  </si>
  <si>
    <t>Mali Olmayan Ortaklıklar</t>
  </si>
  <si>
    <t>XII -</t>
  </si>
  <si>
    <t xml:space="preserve">BAĞLI MENKUL KIYMETLER [ Net ]  </t>
  </si>
  <si>
    <t>(7)</t>
  </si>
  <si>
    <t>Diğer Menkul Kıymetler</t>
  </si>
  <si>
    <t>XIII -</t>
  </si>
  <si>
    <t xml:space="preserve">SABİT KIYMETLER [ Net ]  </t>
  </si>
  <si>
    <t>(8)</t>
  </si>
  <si>
    <t>Defter Değeri</t>
  </si>
  <si>
    <t>Birikmiş Amortismanlar ( - )</t>
  </si>
  <si>
    <t>XIV -</t>
  </si>
  <si>
    <t xml:space="preserve">DİĞER AKTİFLER </t>
  </si>
  <si>
    <t>(9)</t>
  </si>
  <si>
    <t xml:space="preserve">TOPLAM AKTİFLER </t>
  </si>
  <si>
    <t>(19)</t>
  </si>
  <si>
    <t>( * ) Yasa ile yetkilendirilen bankalar tarafından kullanılır.</t>
  </si>
  <si>
    <t xml:space="preserve">EMANET VE REHİNLİ KIYMETLER </t>
  </si>
  <si>
    <t xml:space="preserve">DÖVİZ VE FAİZ HADDİ İLE İLGİLİ İŞLEMLER </t>
  </si>
  <si>
    <t xml:space="preserve">TAAHHÜTLER </t>
  </si>
  <si>
    <t xml:space="preserve">GARANTİ VE KEFALETLER </t>
  </si>
  <si>
    <t xml:space="preserve">BİLANÇO DIŞI YÜKÜMLÜLÜKLER </t>
  </si>
  <si>
    <t xml:space="preserve">TOPLAM PASİFLER  </t>
  </si>
  <si>
    <t>Geçmiş Yıl Kârları</t>
  </si>
  <si>
    <t>Dönem Kârı</t>
  </si>
  <si>
    <t>KÂR</t>
  </si>
  <si>
    <t xml:space="preserve"> 2) Geçmiş Yıl Zararları</t>
  </si>
  <si>
    <t xml:space="preserve"> 1) Dönem Zararı</t>
  </si>
  <si>
    <t>Zarar</t>
  </si>
  <si>
    <t>F.</t>
  </si>
  <si>
    <t>(18)</t>
  </si>
  <si>
    <t xml:space="preserve">Değerleme Farkları </t>
  </si>
  <si>
    <t>E.</t>
  </si>
  <si>
    <t>Yeniden Değerleme Fonları</t>
  </si>
  <si>
    <t>İhtiyari Yedek Akçeler</t>
  </si>
  <si>
    <t xml:space="preserve"> 3) Diğer Kanuni Yedek Akçeler</t>
  </si>
  <si>
    <t xml:space="preserve"> 2) Emisyon(Hisse Senedi İhraç)Primleri</t>
  </si>
  <si>
    <t xml:space="preserve"> 1) Kanuni Yedek Akçeler</t>
  </si>
  <si>
    <t>Kanuni Yedek Akçeler</t>
  </si>
  <si>
    <t xml:space="preserve"> 2) Ödenmemiş Sermaye  ( - )</t>
  </si>
  <si>
    <t xml:space="preserve"> 1) Nominal Sermaye</t>
  </si>
  <si>
    <t xml:space="preserve">Ödenmiş Sermaye  </t>
  </si>
  <si>
    <t>(17)</t>
  </si>
  <si>
    <t xml:space="preserve">ÖZKAYNAKLAR </t>
  </si>
  <si>
    <t>(16)</t>
  </si>
  <si>
    <t xml:space="preserve">DİĞER PASİFLER  </t>
  </si>
  <si>
    <t>Diğer Karşılıklar</t>
  </si>
  <si>
    <t>Vergi Karşılığı</t>
  </si>
  <si>
    <t>Genel Kredi Karşılıkları</t>
  </si>
  <si>
    <t>Kıdem Tazminatı Karşılığı</t>
  </si>
  <si>
    <t>KARŞILIKLAR</t>
  </si>
  <si>
    <t>(15)</t>
  </si>
  <si>
    <t xml:space="preserve">MUHTELİF BORÇLAR </t>
  </si>
  <si>
    <t>İTHALAT TRANSFER EMİRLERİ</t>
  </si>
  <si>
    <t>ÖDENECEK VERGİ, RESİM, HARÇ VE PRİMLER</t>
  </si>
  <si>
    <t>Ertelenmiş Finansal Kiralama Giderleri ( - )</t>
  </si>
  <si>
    <t>Finansal Kiralama Borçları</t>
  </si>
  <si>
    <t xml:space="preserve">FİNANSAL KİRALAMA BORÇLARI [ Net ] </t>
  </si>
  <si>
    <t xml:space="preserve">VII - </t>
  </si>
  <si>
    <t>Alınan Kredilerin</t>
  </si>
  <si>
    <t>Mevduatın</t>
  </si>
  <si>
    <t>FAİZ VE GİDER REESKONTLARI</t>
  </si>
  <si>
    <t xml:space="preserve">VI - </t>
  </si>
  <si>
    <t>Tahviller</t>
  </si>
  <si>
    <t>Varlığa Dayalı Menkul Kıymetler</t>
  </si>
  <si>
    <t>Bonolar</t>
  </si>
  <si>
    <t>(14)</t>
  </si>
  <si>
    <t xml:space="preserve">ÇIKARILAN MENKUL KIYMETLER [ Net ]  </t>
  </si>
  <si>
    <t>(13)</t>
  </si>
  <si>
    <t xml:space="preserve">FONLAR </t>
  </si>
  <si>
    <t xml:space="preserve">IV - </t>
  </si>
  <si>
    <t xml:space="preserve"> 3) Sermaye Benzeri Krediler</t>
  </si>
  <si>
    <t xml:space="preserve"> 2) Yurtdışı banka, kuruluş ve fonlardan</t>
  </si>
  <si>
    <t xml:space="preserve"> 1) Yurtiçi banka ve kuruluşlardan</t>
  </si>
  <si>
    <t>Alınan Diğer Krediler</t>
  </si>
  <si>
    <t>K.K.T.C.Merkez Bankası Kredileri</t>
  </si>
  <si>
    <t>(12)</t>
  </si>
  <si>
    <t xml:space="preserve">ALINAN KREDİLER </t>
  </si>
  <si>
    <t>(11)</t>
  </si>
  <si>
    <t>REPO İŞLEMLERİNDEN SAĞLANAN FONLAR</t>
  </si>
  <si>
    <t xml:space="preserve">II - </t>
  </si>
  <si>
    <t>Altın Depo Hesapları</t>
  </si>
  <si>
    <t>Bankalar Mevduatı</t>
  </si>
  <si>
    <t>Diğer Kuruluşlar Mevduatı</t>
  </si>
  <si>
    <t>Ticari Kuruluşlar Mevduatı</t>
  </si>
  <si>
    <t>Resmi Kuruluşlar Mevduatı</t>
  </si>
  <si>
    <t>Tasarruf Mevduatı</t>
  </si>
  <si>
    <t>(10)</t>
  </si>
  <si>
    <t xml:space="preserve">MEVDUAT </t>
  </si>
  <si>
    <t>PASİFLER</t>
  </si>
  <si>
    <t>KARŞILAŞTIRMALI KÂR VE ZARAR CETVELİ</t>
  </si>
  <si>
    <t xml:space="preserve">FAİZ GELİRLERİ  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</si>
  <si>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</si>
  <si>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</si>
  <si>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</si>
  <si>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</si>
  <si>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</si>
  <si>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</si>
  <si>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</si>
  <si>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</si>
  <si>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1) K.K.T.C.Merkez Bankasından</t>
  </si>
  <si>
    <t xml:space="preserve"> 2) Yurtiçi Bankalardan</t>
  </si>
  <si>
    <t xml:space="preserve"> 3) Yurtdışı Bankalardan</t>
  </si>
  <si>
    <t xml:space="preserve"> 4) Ters Repo İşlemlerinden Alınan Faizler</t>
  </si>
  <si>
    <t>Menkul Değerler Cüzdanından Alınan Faizler</t>
  </si>
  <si>
    <t xml:space="preserve"> 1) Kalkınma Bankası Tahvillerinden</t>
  </si>
  <si>
    <t xml:space="preserve"> 2) Diğer Menkul Kıymetlerden</t>
  </si>
  <si>
    <t xml:space="preserve">Diğer Faiz Gelirleri </t>
  </si>
  <si>
    <t xml:space="preserve">FAİZ GİDERLERİ  </t>
  </si>
  <si>
    <t>Mevduata Verilen Faizler</t>
  </si>
  <si>
    <t xml:space="preserve"> 1) Tasarruf Mevduatına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</si>
  <si>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</si>
  <si>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</si>
  <si>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</si>
  <si>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</si>
  <si>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B. </t>
  </si>
  <si>
    <t>Döviz Mevduata Verilen Faizler</t>
  </si>
  <si>
    <t xml:space="preserve"> 6) Altın Depo Hesaplarına</t>
  </si>
  <si>
    <t>Repo İşlemlerine Verilen Faizler</t>
  </si>
  <si>
    <t xml:space="preserve">Kullanılan Kredilere Verilen Faizler </t>
  </si>
  <si>
    <t xml:space="preserve"> 1) K.K.T.C.Merkez Bankasına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</si>
  <si>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</si>
  <si>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</si>
  <si>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</si>
  <si>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</si>
  <si>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 xml:space="preserve">Diğer Faiz Giderleri </t>
  </si>
  <si>
    <t>NET FAİZ GELİRİ  [ I - II ]</t>
  </si>
  <si>
    <t xml:space="preserve">FAİZ DIŞI GELİRLER 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</si>
  <si>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</si>
  <si>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</si>
  <si>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</si>
  <si>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</si>
  <si>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</si>
  <si>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</si>
  <si>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</si>
  <si>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</si>
  <si>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 xml:space="preserve">Diğer Faiz Dışı Gelirler </t>
  </si>
  <si>
    <t xml:space="preserve">FAİZ DIŞI GİDERLER 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</si>
  <si>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</si>
  <si>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</si>
  <si>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</si>
  <si>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</si>
  <si>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</si>
  <si>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</si>
  <si>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</si>
  <si>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</si>
  <si>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G.</t>
  </si>
  <si>
    <t>Amortisman Giderleri</t>
  </si>
  <si>
    <t>H.</t>
  </si>
  <si>
    <t>Vergi ve Harçlar</t>
  </si>
  <si>
    <t>I.</t>
  </si>
  <si>
    <t>Olağanüstü Giderler</t>
  </si>
  <si>
    <t>J.</t>
  </si>
  <si>
    <t>Takipteki Alacaklar Provizyonu</t>
  </si>
  <si>
    <t>K.</t>
  </si>
  <si>
    <t xml:space="preserve">Diğer Provizyonlar </t>
  </si>
  <si>
    <t>L.</t>
  </si>
  <si>
    <t xml:space="preserve">Diğer Faiz Dışı Giderler </t>
  </si>
  <si>
    <t>NET FAİZ DIŞI GELİRLER [ IV - V ]</t>
  </si>
  <si>
    <t>VERGİ ÖNCESİ KÂR / ZARAR [ III + VI ]</t>
  </si>
  <si>
    <t>VERGİ PROVİZYONU</t>
  </si>
  <si>
    <t>NET KÂR / ZARAR [ VII - VIII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</si>
</sst>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_ ;\-0\ "/>
  </numFmts>
  <fonts count="11">
    <font>
      <sz val="10"/>
      <name val="MS Sans Serif"/>
    </font>
    <font>
      <sz val="12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MS Sans Serif"/>
    </font>
    <font>
      <sz val="12"/>
      <name val="Times New Roman Tur"/>
      <charset val="162"/>
    </font>
    <font>
      <b/>
      <sz val="12"/>
      <name val="Times New Roman Tur"/>
      <charset val="162"/>
    </font>
    <font>
      <b/>
      <sz val="12"/>
      <name val="MS Sans Serif"/>
    </font>
    <font>
      <sz val="10"/>
      <name val="MS Sans Serif"/>
      <family val="2"/>
      <charset val="162"/>
    </font>
    <font>
      <sz val="12"/>
      <color rgb="FFFF0000"/>
      <name val="Times New Roman Tur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64"/>
      </left>
      <right/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double">
        <color indexed="12"/>
      </left>
      <right style="medium">
        <color indexed="12"/>
      </right>
      <top/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72">
    <xf numFmtId="0" fontId="0" fillId="0" borderId="0" xfId="0"/>
    <xf numFmtId="3" fontId="1" fillId="2" borderId="0" xfId="0" applyNumberFormat="1" applyFont="1" applyFill="1" applyProtection="1">
      <protection locked="0"/>
    </xf>
    <xf numFmtId="3" fontId="1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Alignment="1" applyProtection="1">
      <alignment horizontal="right"/>
      <protection locked="0"/>
    </xf>
    <xf numFmtId="3" fontId="3" fillId="2" borderId="0" xfId="0" applyNumberFormat="1" applyFont="1" applyFill="1" applyProtection="1">
      <protection locked="0"/>
    </xf>
    <xf numFmtId="3" fontId="1" fillId="2" borderId="1" xfId="0" applyNumberFormat="1" applyFont="1" applyFill="1" applyBorder="1" applyProtection="1"/>
    <xf numFmtId="3" fontId="1" fillId="2" borderId="2" xfId="0" applyNumberFormat="1" applyFont="1" applyFill="1" applyBorder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3" fillId="2" borderId="0" xfId="0" applyNumberFormat="1" applyFont="1" applyFill="1" applyProtection="1"/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applyNumberFormat="1" applyFont="1" applyFill="1" applyBorder="1" applyAlignment="1" applyProtection="1">
      <alignment vertical="top" wrapText="1"/>
    </xf>
    <xf numFmtId="3" fontId="1" fillId="2" borderId="5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center" vertical="top" wrapText="1"/>
    </xf>
    <xf numFmtId="14" fontId="5" fillId="2" borderId="0" xfId="0" applyNumberFormat="1" applyFont="1" applyFill="1" applyBorder="1" applyAlignment="1" applyProtection="1">
      <alignment horizontal="center" vertical="top" wrapText="1"/>
      <protection locked="0"/>
    </xf>
    <xf numFmtId="3" fontId="1" fillId="2" borderId="7" xfId="0" applyNumberFormat="1" applyFont="1" applyFill="1" applyBorder="1" applyProtection="1"/>
    <xf numFmtId="3" fontId="1" fillId="2" borderId="8" xfId="0" applyNumberFormat="1" applyFont="1" applyFill="1" applyBorder="1" applyProtection="1"/>
    <xf numFmtId="3" fontId="1" fillId="2" borderId="9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Protection="1">
      <protection locked="0"/>
    </xf>
    <xf numFmtId="3" fontId="2" fillId="2" borderId="4" xfId="0" applyNumberFormat="1" applyFont="1" applyFill="1" applyBorder="1" applyProtection="1"/>
    <xf numFmtId="3" fontId="2" fillId="2" borderId="12" xfId="0" applyNumberFormat="1" applyFont="1" applyFill="1" applyBorder="1" applyAlignment="1" applyProtection="1">
      <alignment horizontal="center"/>
    </xf>
    <xf numFmtId="3" fontId="2" fillId="2" borderId="13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2" fillId="2" borderId="15" xfId="0" applyNumberFormat="1" applyFont="1" applyFill="1" applyBorder="1" applyProtection="1"/>
    <xf numFmtId="3" fontId="2" fillId="2" borderId="5" xfId="0" applyNumberFormat="1" applyFont="1" applyFill="1" applyBorder="1" applyProtection="1"/>
    <xf numFmtId="3" fontId="6" fillId="2" borderId="0" xfId="0" applyNumberFormat="1" applyFont="1" applyFill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49" fontId="1" fillId="2" borderId="16" xfId="0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19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left"/>
    </xf>
    <xf numFmtId="49" fontId="2" fillId="2" borderId="12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1" fillId="2" borderId="18" xfId="1" applyNumberFormat="1" applyFont="1" applyFill="1" applyBorder="1" applyProtection="1">
      <protection locked="0"/>
    </xf>
    <xf numFmtId="3" fontId="1" fillId="2" borderId="20" xfId="0" applyNumberFormat="1" applyFont="1" applyFill="1" applyBorder="1" applyProtection="1"/>
    <xf numFmtId="3" fontId="1" fillId="2" borderId="18" xfId="0" applyNumberFormat="1" applyFont="1" applyFill="1" applyBorder="1" applyProtection="1"/>
    <xf numFmtId="49" fontId="1" fillId="2" borderId="21" xfId="0" applyNumberFormat="1" applyFont="1" applyFill="1" applyBorder="1" applyAlignment="1" applyProtection="1">
      <alignment horizontal="center"/>
    </xf>
    <xf numFmtId="3" fontId="1" fillId="2" borderId="20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23" xfId="0" applyNumberFormat="1" applyFont="1" applyFill="1" applyBorder="1" applyProtection="1"/>
    <xf numFmtId="3" fontId="1" fillId="2" borderId="20" xfId="1" applyNumberFormat="1" applyFont="1" applyFill="1" applyBorder="1" applyProtection="1">
      <protection locked="0"/>
    </xf>
    <xf numFmtId="3" fontId="1" fillId="2" borderId="22" xfId="1" applyNumberFormat="1" applyFont="1" applyFill="1" applyBorder="1" applyProtection="1">
      <protection locked="0"/>
    </xf>
    <xf numFmtId="3" fontId="4" fillId="2" borderId="23" xfId="0" applyNumberFormat="1" applyFont="1" applyFill="1" applyBorder="1" applyProtection="1"/>
    <xf numFmtId="49" fontId="1" fillId="2" borderId="24" xfId="0" applyNumberFormat="1" applyFont="1" applyFill="1" applyBorder="1" applyAlignment="1" applyProtection="1">
      <alignment horizontal="center"/>
    </xf>
    <xf numFmtId="3" fontId="1" fillId="2" borderId="0" xfId="0" quotePrefix="1" applyNumberFormat="1" applyFont="1" applyFill="1" applyBorder="1" applyAlignment="1" applyProtection="1">
      <alignment horizontal="left"/>
    </xf>
    <xf numFmtId="3" fontId="1" fillId="2" borderId="17" xfId="1" applyNumberFormat="1" applyFont="1" applyFill="1" applyBorder="1" applyProtection="1">
      <protection locked="0"/>
    </xf>
    <xf numFmtId="3" fontId="1" fillId="2" borderId="17" xfId="0" applyNumberFormat="1" applyFont="1" applyFill="1" applyBorder="1" applyProtection="1"/>
    <xf numFmtId="49" fontId="1" fillId="2" borderId="25" xfId="0" applyNumberFormat="1" applyFont="1" applyFill="1" applyBorder="1" applyAlignment="1" applyProtection="1">
      <alignment horizontal="center"/>
    </xf>
    <xf numFmtId="3" fontId="1" fillId="2" borderId="0" xfId="1" applyNumberFormat="1" applyFont="1" applyFill="1" applyBorder="1" applyProtection="1">
      <protection locked="0"/>
    </xf>
    <xf numFmtId="3" fontId="1" fillId="2" borderId="26" xfId="0" applyNumberFormat="1" applyFont="1" applyFill="1" applyBorder="1" applyProtection="1">
      <protection locked="0"/>
    </xf>
    <xf numFmtId="49" fontId="1" fillId="2" borderId="27" xfId="0" applyNumberFormat="1" applyFont="1" applyFill="1" applyBorder="1" applyAlignment="1" applyProtection="1">
      <alignment horizontal="center"/>
    </xf>
    <xf numFmtId="3" fontId="8" fillId="2" borderId="28" xfId="1" applyNumberFormat="1" applyFont="1" applyFill="1" applyBorder="1" applyProtection="1">
      <protection locked="0"/>
    </xf>
    <xf numFmtId="3" fontId="1" fillId="2" borderId="29" xfId="0" applyNumberFormat="1" applyFont="1" applyFill="1" applyBorder="1" applyProtection="1">
      <protection locked="0"/>
    </xf>
    <xf numFmtId="49" fontId="1" fillId="2" borderId="30" xfId="0" applyNumberFormat="1" applyFont="1" applyFill="1" applyBorder="1" applyAlignment="1" applyProtection="1">
      <alignment horizontal="center"/>
    </xf>
    <xf numFmtId="3" fontId="1" fillId="2" borderId="31" xfId="0" applyNumberFormat="1" applyFont="1" applyFill="1" applyBorder="1" applyProtection="1"/>
    <xf numFmtId="3" fontId="1" fillId="2" borderId="0" xfId="0" quotePrefix="1" applyNumberFormat="1" applyFont="1" applyFill="1" applyBorder="1" applyAlignment="1" applyProtection="1">
      <alignment horizontal="center"/>
    </xf>
    <xf numFmtId="3" fontId="2" fillId="2" borderId="13" xfId="1" applyNumberFormat="1" applyFont="1" applyFill="1" applyBorder="1" applyProtection="1">
      <protection locked="0"/>
    </xf>
    <xf numFmtId="3" fontId="2" fillId="2" borderId="14" xfId="1" applyNumberFormat="1" applyFont="1" applyFill="1" applyBorder="1" applyProtection="1">
      <protection locked="0"/>
    </xf>
    <xf numFmtId="3" fontId="2" fillId="2" borderId="4" xfId="0" applyNumberFormat="1" applyFont="1" applyFill="1" applyBorder="1" applyAlignment="1" applyProtection="1">
      <alignment horizontal="left"/>
    </xf>
    <xf numFmtId="3" fontId="2" fillId="2" borderId="4" xfId="0" quotePrefix="1" applyNumberFormat="1" applyFont="1" applyFill="1" applyBorder="1" applyAlignment="1" applyProtection="1">
      <alignment horizontal="left"/>
    </xf>
    <xf numFmtId="3" fontId="8" fillId="2" borderId="17" xfId="1" applyNumberFormat="1" applyFont="1" applyFill="1" applyBorder="1" applyProtection="1">
      <protection locked="0"/>
    </xf>
    <xf numFmtId="3" fontId="2" fillId="2" borderId="14" xfId="0" applyNumberFormat="1" applyFont="1" applyFill="1" applyBorder="1" applyProtection="1">
      <protection locked="0"/>
    </xf>
    <xf numFmtId="3" fontId="1" fillId="2" borderId="26" xfId="0" applyNumberFormat="1" applyFont="1" applyFill="1" applyBorder="1" applyProtection="1"/>
    <xf numFmtId="3" fontId="1" fillId="2" borderId="32" xfId="0" applyNumberFormat="1" applyFont="1" applyFill="1" applyBorder="1" applyProtection="1"/>
    <xf numFmtId="3" fontId="2" fillId="2" borderId="33" xfId="0" applyNumberFormat="1" applyFont="1" applyFill="1" applyBorder="1" applyProtection="1"/>
    <xf numFmtId="3" fontId="2" fillId="2" borderId="34" xfId="0" quotePrefix="1" applyNumberFormat="1" applyFont="1" applyFill="1" applyBorder="1" applyAlignment="1" applyProtection="1">
      <alignment horizontal="left"/>
    </xf>
    <xf numFmtId="3" fontId="2" fillId="2" borderId="34" xfId="0" applyNumberFormat="1" applyFont="1" applyFill="1" applyBorder="1" applyProtection="1"/>
    <xf numFmtId="49" fontId="2" fillId="2" borderId="35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Protection="1"/>
    <xf numFmtId="3" fontId="2" fillId="2" borderId="36" xfId="0" applyNumberFormat="1" applyFont="1" applyFill="1" applyBorder="1" applyProtection="1"/>
    <xf numFmtId="3" fontId="2" fillId="2" borderId="37" xfId="0" applyNumberFormat="1" applyFont="1" applyFill="1" applyBorder="1" applyProtection="1"/>
    <xf numFmtId="3" fontId="1" fillId="2" borderId="38" xfId="0" applyNumberFormat="1" applyFont="1" applyFill="1" applyBorder="1" applyProtection="1"/>
    <xf numFmtId="3" fontId="1" fillId="2" borderId="39" xfId="0" applyNumberFormat="1" applyFont="1" applyFill="1" applyBorder="1" applyAlignment="1" applyProtection="1">
      <alignment horizontal="left"/>
    </xf>
    <xf numFmtId="3" fontId="1" fillId="2" borderId="39" xfId="0" applyNumberFormat="1" applyFont="1" applyFill="1" applyBorder="1" applyProtection="1"/>
    <xf numFmtId="3" fontId="1" fillId="2" borderId="39" xfId="0" applyNumberFormat="1" applyFont="1" applyFill="1" applyBorder="1" applyAlignment="1" applyProtection="1"/>
    <xf numFmtId="3" fontId="1" fillId="2" borderId="40" xfId="0" applyNumberFormat="1" applyFont="1" applyFill="1" applyBorder="1" applyProtection="1"/>
    <xf numFmtId="3" fontId="3" fillId="2" borderId="0" xfId="0" applyNumberFormat="1" applyFont="1" applyFill="1" applyAlignment="1" applyProtection="1">
      <protection locked="0"/>
    </xf>
    <xf numFmtId="164" fontId="9" fillId="2" borderId="0" xfId="0" applyNumberFormat="1" applyFont="1" applyFill="1" applyProtection="1">
      <protection locked="0"/>
    </xf>
    <xf numFmtId="164" fontId="9" fillId="2" borderId="0" xfId="0" applyNumberFormat="1" applyFont="1" applyFill="1" applyAlignment="1" applyProtection="1">
      <alignment horizontal="center"/>
      <protection locked="0"/>
    </xf>
    <xf numFmtId="164" fontId="9" fillId="2" borderId="0" xfId="0" applyNumberFormat="1" applyFont="1" applyFill="1" applyBorder="1" applyProtection="1">
      <protection locked="0"/>
    </xf>
    <xf numFmtId="164" fontId="9" fillId="2" borderId="40" xfId="0" applyNumberFormat="1" applyFont="1" applyFill="1" applyBorder="1" applyProtection="1"/>
    <xf numFmtId="164" fontId="9" fillId="2" borderId="39" xfId="0" applyNumberFormat="1" applyFont="1" applyFill="1" applyBorder="1" applyProtection="1"/>
    <xf numFmtId="164" fontId="9" fillId="2" borderId="39" xfId="0" applyNumberFormat="1" applyFont="1" applyFill="1" applyBorder="1" applyAlignment="1" applyProtection="1">
      <alignment horizontal="center"/>
    </xf>
    <xf numFmtId="164" fontId="9" fillId="2" borderId="39" xfId="0" applyNumberFormat="1" applyFont="1" applyFill="1" applyBorder="1" applyAlignment="1" applyProtection="1">
      <alignment horizontal="left"/>
    </xf>
    <xf numFmtId="164" fontId="9" fillId="2" borderId="38" xfId="0" applyNumberFormat="1" applyFont="1" applyFill="1" applyBorder="1" applyProtection="1"/>
    <xf numFmtId="164" fontId="9" fillId="2" borderId="5" xfId="0" applyNumberFormat="1" applyFont="1" applyFill="1" applyBorder="1" applyProtection="1">
      <protection locked="0"/>
    </xf>
    <xf numFmtId="164" fontId="9" fillId="2" borderId="5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left"/>
    </xf>
    <xf numFmtId="164" fontId="9" fillId="2" borderId="4" xfId="0" applyNumberFormat="1" applyFont="1" applyFill="1" applyBorder="1" applyProtection="1"/>
    <xf numFmtId="164" fontId="10" fillId="2" borderId="0" xfId="0" applyNumberFormat="1" applyFont="1" applyFill="1" applyProtection="1">
      <protection locked="0"/>
    </xf>
    <xf numFmtId="164" fontId="10" fillId="2" borderId="5" xfId="0" applyNumberFormat="1" applyFont="1" applyFill="1" applyBorder="1" applyProtection="1"/>
    <xf numFmtId="164" fontId="10" fillId="2" borderId="41" xfId="0" applyNumberFormat="1" applyFont="1" applyFill="1" applyBorder="1" applyProtection="1"/>
    <xf numFmtId="164" fontId="10" fillId="2" borderId="6" xfId="0" applyNumberFormat="1" applyFont="1" applyFill="1" applyBorder="1" applyProtection="1"/>
    <xf numFmtId="164" fontId="10" fillId="2" borderId="42" xfId="0" applyNumberFormat="1" applyFont="1" applyFill="1" applyBorder="1" applyProtection="1"/>
    <xf numFmtId="164" fontId="10" fillId="2" borderId="43" xfId="0" applyNumberFormat="1" applyFont="1" applyFill="1" applyBorder="1" applyProtection="1"/>
    <xf numFmtId="165" fontId="10" fillId="2" borderId="42" xfId="0" applyNumberFormat="1" applyFont="1" applyFill="1" applyBorder="1" applyAlignment="1" applyProtection="1">
      <alignment horizontal="center"/>
    </xf>
    <xf numFmtId="164" fontId="10" fillId="2" borderId="44" xfId="0" applyNumberFormat="1" applyFont="1" applyFill="1" applyBorder="1" applyProtection="1"/>
    <xf numFmtId="164" fontId="10" fillId="2" borderId="6" xfId="0" applyNumberFormat="1" applyFont="1" applyFill="1" applyBorder="1" applyAlignment="1" applyProtection="1">
      <alignment horizontal="left"/>
    </xf>
    <xf numFmtId="164" fontId="10" fillId="2" borderId="45" xfId="0" applyNumberFormat="1" applyFont="1" applyFill="1" applyBorder="1" applyProtection="1"/>
    <xf numFmtId="164" fontId="10" fillId="2" borderId="0" xfId="0" applyNumberFormat="1" applyFont="1" applyFill="1" applyBorder="1" applyProtection="1">
      <protection locked="0"/>
    </xf>
    <xf numFmtId="164" fontId="9" fillId="2" borderId="46" xfId="0" applyNumberFormat="1" applyFont="1" applyFill="1" applyBorder="1" applyProtection="1"/>
    <xf numFmtId="164" fontId="9" fillId="2" borderId="47" xfId="1" applyNumberFormat="1" applyFont="1" applyFill="1" applyBorder="1" applyProtection="1">
      <protection locked="0"/>
    </xf>
    <xf numFmtId="164" fontId="9" fillId="2" borderId="48" xfId="1" applyNumberFormat="1" applyFont="1" applyFill="1" applyBorder="1" applyProtection="1">
      <protection locked="0"/>
    </xf>
    <xf numFmtId="49" fontId="9" fillId="2" borderId="48" xfId="0" applyNumberFormat="1" applyFont="1" applyFill="1" applyBorder="1" applyAlignment="1" applyProtection="1">
      <alignment horizontal="center"/>
    </xf>
    <xf numFmtId="164" fontId="9" fillId="2" borderId="49" xfId="0" applyNumberFormat="1" applyFont="1" applyFill="1" applyBorder="1" applyProtection="1"/>
    <xf numFmtId="164" fontId="9" fillId="2" borderId="50" xfId="0" applyNumberFormat="1" applyFont="1" applyFill="1" applyBorder="1" applyProtection="1"/>
    <xf numFmtId="164" fontId="9" fillId="2" borderId="13" xfId="1" applyNumberFormat="1" applyFont="1" applyFill="1" applyBorder="1" applyProtection="1">
      <protection locked="0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9" fillId="2" borderId="51" xfId="0" applyNumberFormat="1" applyFont="1" applyFill="1" applyBorder="1" applyProtection="1"/>
    <xf numFmtId="164" fontId="9" fillId="2" borderId="52" xfId="0" applyNumberFormat="1" applyFont="1" applyFill="1" applyBorder="1" applyProtection="1">
      <protection locked="0"/>
    </xf>
    <xf numFmtId="49" fontId="9" fillId="2" borderId="52" xfId="0" applyNumberFormat="1" applyFont="1" applyFill="1" applyBorder="1" applyAlignment="1" applyProtection="1">
      <alignment horizontal="center"/>
    </xf>
    <xf numFmtId="164" fontId="9" fillId="2" borderId="53" xfId="0" applyNumberFormat="1" applyFont="1" applyFill="1" applyBorder="1" applyProtection="1"/>
    <xf numFmtId="164" fontId="9" fillId="2" borderId="8" xfId="0" applyNumberFormat="1" applyFont="1" applyFill="1" applyBorder="1" applyProtection="1"/>
    <xf numFmtId="164" fontId="9" fillId="2" borderId="8" xfId="0" applyNumberFormat="1" applyFont="1" applyFill="1" applyBorder="1" applyAlignment="1" applyProtection="1">
      <alignment horizontal="left"/>
    </xf>
    <xf numFmtId="164" fontId="9" fillId="2" borderId="7" xfId="0" applyNumberFormat="1" applyFont="1" applyFill="1" applyBorder="1" applyProtection="1"/>
    <xf numFmtId="49" fontId="10" fillId="2" borderId="42" xfId="0" applyNumberFormat="1" applyFont="1" applyFill="1" applyBorder="1" applyAlignment="1" applyProtection="1">
      <alignment horizontal="center"/>
    </xf>
    <xf numFmtId="164" fontId="10" fillId="2" borderId="0" xfId="0" applyNumberFormat="1" applyFont="1" applyFill="1" applyBorder="1" applyProtection="1"/>
    <xf numFmtId="164" fontId="10" fillId="2" borderId="0" xfId="0" quotePrefix="1" applyNumberFormat="1" applyFont="1" applyFill="1" applyBorder="1" applyAlignment="1" applyProtection="1">
      <alignment horizontal="left"/>
    </xf>
    <xf numFmtId="164" fontId="10" fillId="2" borderId="4" xfId="0" applyNumberFormat="1" applyFont="1" applyFill="1" applyBorder="1" applyProtection="1"/>
    <xf numFmtId="164" fontId="9" fillId="2" borderId="52" xfId="0" applyNumberFormat="1" applyFont="1" applyFill="1" applyBorder="1" applyProtection="1"/>
    <xf numFmtId="164" fontId="9" fillId="2" borderId="54" xfId="0" applyNumberFormat="1" applyFont="1" applyFill="1" applyBorder="1" applyProtection="1"/>
    <xf numFmtId="164" fontId="9" fillId="2" borderId="17" xfId="0" applyNumberFormat="1" applyFont="1" applyFill="1" applyBorder="1" applyProtection="1">
      <protection locked="0"/>
    </xf>
    <xf numFmtId="164" fontId="9" fillId="2" borderId="55" xfId="0" applyNumberFormat="1" applyFont="1" applyFill="1" applyBorder="1" applyProtection="1">
      <protection locked="0"/>
    </xf>
    <xf numFmtId="49" fontId="9" fillId="2" borderId="55" xfId="0" applyNumberFormat="1" applyFont="1" applyFill="1" applyBorder="1" applyAlignment="1" applyProtection="1">
      <alignment horizontal="center"/>
    </xf>
    <xf numFmtId="164" fontId="9" fillId="2" borderId="55" xfId="1" applyNumberFormat="1" applyFont="1" applyFill="1" applyBorder="1" applyProtection="1">
      <protection locked="0"/>
    </xf>
    <xf numFmtId="164" fontId="10" fillId="2" borderId="50" xfId="0" applyNumberFormat="1" applyFont="1" applyFill="1" applyBorder="1" applyProtection="1"/>
    <xf numFmtId="164" fontId="10" fillId="2" borderId="13" xfId="0" applyNumberFormat="1" applyFont="1" applyFill="1" applyBorder="1" applyProtection="1"/>
    <xf numFmtId="164" fontId="10" fillId="2" borderId="48" xfId="0" applyNumberFormat="1" applyFont="1" applyFill="1" applyBorder="1" applyProtection="1"/>
    <xf numFmtId="49" fontId="10" fillId="2" borderId="48" xfId="0" applyNumberFormat="1" applyFont="1" applyFill="1" applyBorder="1" applyAlignment="1" applyProtection="1">
      <alignment horizontal="center"/>
    </xf>
    <xf numFmtId="164" fontId="9" fillId="2" borderId="56" xfId="0" applyNumberFormat="1" applyFont="1" applyFill="1" applyBorder="1" applyProtection="1">
      <protection locked="0"/>
    </xf>
    <xf numFmtId="164" fontId="9" fillId="2" borderId="57" xfId="0" applyNumberFormat="1" applyFont="1" applyFill="1" applyBorder="1" applyProtection="1">
      <protection locked="0"/>
    </xf>
    <xf numFmtId="49" fontId="9" fillId="2" borderId="57" xfId="0" applyNumberFormat="1" applyFont="1" applyFill="1" applyBorder="1" applyAlignment="1" applyProtection="1">
      <alignment horizontal="center"/>
    </xf>
    <xf numFmtId="164" fontId="9" fillId="2" borderId="58" xfId="0" applyNumberFormat="1" applyFont="1" applyFill="1" applyBorder="1" applyProtection="1">
      <protection locked="0"/>
    </xf>
    <xf numFmtId="164" fontId="9" fillId="2" borderId="59" xfId="0" applyNumberFormat="1" applyFont="1" applyFill="1" applyBorder="1" applyProtection="1">
      <protection locked="0"/>
    </xf>
    <xf numFmtId="49" fontId="9" fillId="2" borderId="59" xfId="0" applyNumberFormat="1" applyFont="1" applyFill="1" applyBorder="1" applyAlignment="1" applyProtection="1">
      <alignment horizontal="center"/>
    </xf>
    <xf numFmtId="164" fontId="9" fillId="2" borderId="17" xfId="0" applyNumberFormat="1" applyFont="1" applyFill="1" applyBorder="1" applyProtection="1"/>
    <xf numFmtId="164" fontId="9" fillId="2" borderId="55" xfId="0" applyNumberFormat="1" applyFont="1" applyFill="1" applyBorder="1" applyProtection="1"/>
    <xf numFmtId="164" fontId="9" fillId="2" borderId="0" xfId="0" quotePrefix="1" applyNumberFormat="1" applyFont="1" applyFill="1" applyBorder="1" applyAlignment="1" applyProtection="1">
      <alignment horizontal="center"/>
    </xf>
    <xf numFmtId="164" fontId="9" fillId="2" borderId="59" xfId="1" applyNumberFormat="1" applyFont="1" applyFill="1" applyBorder="1" applyProtection="1">
      <protection locked="0"/>
    </xf>
    <xf numFmtId="164" fontId="9" fillId="2" borderId="28" xfId="0" applyNumberFormat="1" applyFont="1" applyFill="1" applyBorder="1" applyProtection="1">
      <protection locked="0"/>
    </xf>
    <xf numFmtId="164" fontId="9" fillId="2" borderId="60" xfId="0" applyNumberFormat="1" applyFont="1" applyFill="1" applyBorder="1" applyProtection="1">
      <protection locked="0"/>
    </xf>
    <xf numFmtId="49" fontId="9" fillId="2" borderId="60" xfId="0" applyNumberFormat="1" applyFont="1" applyFill="1" applyBorder="1" applyAlignment="1" applyProtection="1">
      <alignment horizontal="center"/>
    </xf>
    <xf numFmtId="164" fontId="9" fillId="2" borderId="61" xfId="0" applyNumberFormat="1" applyFont="1" applyFill="1" applyBorder="1" applyProtection="1">
      <protection locked="0"/>
    </xf>
    <xf numFmtId="164" fontId="9" fillId="2" borderId="62" xfId="1" applyNumberFormat="1" applyFont="1" applyFill="1" applyBorder="1" applyProtection="1">
      <protection locked="0"/>
    </xf>
    <xf numFmtId="49" fontId="9" fillId="2" borderId="62" xfId="0" applyNumberFormat="1" applyFont="1" applyFill="1" applyBorder="1" applyAlignment="1" applyProtection="1">
      <alignment horizontal="center"/>
    </xf>
    <xf numFmtId="164" fontId="10" fillId="2" borderId="13" xfId="1" applyNumberFormat="1" applyFont="1" applyFill="1" applyBorder="1" applyProtection="1">
      <protection locked="0"/>
    </xf>
    <xf numFmtId="164" fontId="10" fillId="2" borderId="48" xfId="1" applyNumberFormat="1" applyFont="1" applyFill="1" applyBorder="1" applyProtection="1">
      <protection locked="0"/>
    </xf>
    <xf numFmtId="164" fontId="9" fillId="2" borderId="17" xfId="1" applyNumberFormat="1" applyFont="1" applyFill="1" applyBorder="1" applyProtection="1">
      <protection locked="0"/>
    </xf>
    <xf numFmtId="164" fontId="10" fillId="2" borderId="0" xfId="0" applyNumberFormat="1" applyFont="1" applyFill="1" applyBorder="1" applyAlignment="1" applyProtection="1">
      <alignment horizontal="left"/>
    </xf>
    <xf numFmtId="164" fontId="10" fillId="2" borderId="13" xfId="0" applyNumberFormat="1" applyFont="1" applyFill="1" applyBorder="1" applyProtection="1">
      <protection locked="0"/>
    </xf>
    <xf numFmtId="164" fontId="10" fillId="2" borderId="48" xfId="0" applyNumberFormat="1" applyFont="1" applyFill="1" applyBorder="1" applyProtection="1">
      <protection locked="0"/>
    </xf>
    <xf numFmtId="164" fontId="9" fillId="2" borderId="63" xfId="0" applyNumberFormat="1" applyFont="1" applyFill="1" applyBorder="1" applyProtection="1"/>
    <xf numFmtId="164" fontId="9" fillId="2" borderId="28" xfId="1" applyNumberFormat="1" applyFont="1" applyFill="1" applyBorder="1" applyProtection="1">
      <protection locked="0"/>
    </xf>
    <xf numFmtId="164" fontId="9" fillId="2" borderId="60" xfId="1" applyNumberFormat="1" applyFont="1" applyFill="1" applyBorder="1" applyProtection="1">
      <protection locked="0"/>
    </xf>
    <xf numFmtId="164" fontId="9" fillId="2" borderId="64" xfId="0" applyNumberFormat="1" applyFont="1" applyFill="1" applyBorder="1" applyProtection="1"/>
    <xf numFmtId="164" fontId="10" fillId="2" borderId="65" xfId="0" applyNumberFormat="1" applyFont="1" applyFill="1" applyBorder="1" applyProtection="1"/>
    <xf numFmtId="164" fontId="10" fillId="2" borderId="66" xfId="0" applyNumberFormat="1" applyFont="1" applyFill="1" applyBorder="1" applyProtection="1"/>
    <xf numFmtId="164" fontId="10" fillId="2" borderId="67" xfId="0" applyNumberFormat="1" applyFont="1" applyFill="1" applyBorder="1" applyProtection="1"/>
    <xf numFmtId="49" fontId="10" fillId="2" borderId="67" xfId="0" applyNumberFormat="1" applyFont="1" applyFill="1" applyBorder="1" applyAlignment="1" applyProtection="1">
      <alignment horizontal="center"/>
    </xf>
    <xf numFmtId="164" fontId="10" fillId="2" borderId="68" xfId="0" applyNumberFormat="1" applyFont="1" applyFill="1" applyBorder="1" applyProtection="1"/>
    <xf numFmtId="164" fontId="10" fillId="2" borderId="69" xfId="0" applyNumberFormat="1" applyFont="1" applyFill="1" applyBorder="1" applyProtection="1">
      <protection locked="0"/>
    </xf>
    <xf numFmtId="164" fontId="10" fillId="2" borderId="70" xfId="0" applyNumberFormat="1" applyFont="1" applyFill="1" applyBorder="1" applyProtection="1">
      <protection locked="0"/>
    </xf>
    <xf numFmtId="49" fontId="10" fillId="2" borderId="70" xfId="0" applyNumberFormat="1" applyFont="1" applyFill="1" applyBorder="1" applyAlignment="1" applyProtection="1">
      <alignment horizontal="center"/>
    </xf>
    <xf numFmtId="164" fontId="9" fillId="2" borderId="71" xfId="0" applyNumberFormat="1" applyFont="1" applyFill="1" applyBorder="1" applyAlignment="1" applyProtection="1">
      <alignment horizontal="center"/>
    </xf>
    <xf numFmtId="164" fontId="9" fillId="2" borderId="8" xfId="0" applyNumberFormat="1" applyFont="1" applyFill="1" applyBorder="1" applyAlignment="1" applyProtection="1">
      <alignment horizontal="center"/>
    </xf>
    <xf numFmtId="164" fontId="9" fillId="2" borderId="72" xfId="0" applyNumberFormat="1" applyFont="1" applyFill="1" applyBorder="1" applyAlignment="1" applyProtection="1">
      <alignment horizontal="center"/>
    </xf>
    <xf numFmtId="164" fontId="9" fillId="2" borderId="53" xfId="0" applyNumberFormat="1" applyFont="1" applyFill="1" applyBorder="1" applyAlignment="1" applyProtection="1">
      <alignment horizontal="center"/>
    </xf>
    <xf numFmtId="14" fontId="10" fillId="2" borderId="0" xfId="0" applyNumberFormat="1" applyFont="1" applyFill="1" applyBorder="1" applyAlignment="1" applyProtection="1">
      <alignment horizontal="center" vertical="top" wrapText="1"/>
    </xf>
    <xf numFmtId="164" fontId="9" fillId="2" borderId="0" xfId="0" applyNumberFormat="1" applyFont="1" applyFill="1" applyBorder="1" applyAlignment="1" applyProtection="1">
      <alignment horizontal="center" vertical="top" wrapText="1"/>
    </xf>
    <xf numFmtId="3" fontId="9" fillId="2" borderId="0" xfId="0" applyNumberFormat="1" applyFont="1" applyFill="1" applyProtection="1">
      <protection locked="0"/>
    </xf>
    <xf numFmtId="3" fontId="9" fillId="2" borderId="5" xfId="0" applyNumberFormat="1" applyFont="1" applyFill="1" applyBorder="1" applyProtection="1"/>
    <xf numFmtId="3" fontId="9" fillId="2" borderId="0" xfId="0" applyNumberFormat="1" applyFont="1" applyFill="1" applyBorder="1" applyProtection="1"/>
    <xf numFmtId="3" fontId="10" fillId="2" borderId="0" xfId="0" applyNumberFormat="1" applyFont="1" applyFill="1" applyBorder="1" applyProtection="1"/>
    <xf numFmtId="3" fontId="10" fillId="2" borderId="0" xfId="0" quotePrefix="1" applyNumberFormat="1" applyFont="1" applyFill="1" applyBorder="1" applyAlignment="1" applyProtection="1">
      <alignment horizontal="left"/>
    </xf>
    <xf numFmtId="3" fontId="9" fillId="2" borderId="4" xfId="0" applyNumberFormat="1" applyFont="1" applyFill="1" applyBorder="1" applyProtection="1"/>
    <xf numFmtId="3" fontId="9" fillId="2" borderId="0" xfId="0" applyNumberFormat="1" applyFont="1" applyFill="1" applyProtection="1"/>
    <xf numFmtId="3" fontId="9" fillId="2" borderId="0" xfId="0" applyNumberFormat="1" applyFont="1" applyFill="1" applyBorder="1" applyAlignment="1" applyProtection="1">
      <alignment vertical="top" wrapText="1"/>
    </xf>
    <xf numFmtId="164" fontId="9" fillId="2" borderId="3" xfId="0" applyNumberFormat="1" applyFont="1" applyFill="1" applyBorder="1" applyProtection="1"/>
    <xf numFmtId="164" fontId="9" fillId="2" borderId="2" xfId="0" applyNumberFormat="1" applyFont="1" applyFill="1" applyBorder="1" applyProtection="1"/>
    <xf numFmtId="164" fontId="9" fillId="2" borderId="2" xfId="0" applyNumberFormat="1" applyFont="1" applyFill="1" applyBorder="1" applyAlignment="1" applyProtection="1">
      <alignment horizontal="center"/>
    </xf>
    <xf numFmtId="164" fontId="9" fillId="2" borderId="2" xfId="0" applyNumberFormat="1" applyFont="1" applyFill="1" applyBorder="1" applyAlignment="1" applyProtection="1">
      <alignment horizontal="left"/>
    </xf>
    <xf numFmtId="164" fontId="9" fillId="2" borderId="1" xfId="0" applyNumberFormat="1" applyFont="1" applyFill="1" applyBorder="1" applyProtection="1"/>
    <xf numFmtId="0" fontId="9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0" fontId="10" fillId="2" borderId="39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Protection="1"/>
    <xf numFmtId="0" fontId="9" fillId="3" borderId="2" xfId="0" applyFont="1" applyFill="1" applyBorder="1" applyAlignment="1" applyProtection="1">
      <alignment horizontal="left"/>
    </xf>
    <xf numFmtId="0" fontId="9" fillId="3" borderId="2" xfId="0" applyFont="1" applyFill="1" applyBorder="1" applyProtection="1"/>
    <xf numFmtId="49" fontId="9" fillId="3" borderId="2" xfId="0" applyNumberFormat="1" applyFont="1" applyFill="1" applyBorder="1" applyAlignment="1" applyProtection="1">
      <alignment horizontal="center"/>
    </xf>
    <xf numFmtId="164" fontId="9" fillId="3" borderId="2" xfId="0" applyNumberFormat="1" applyFont="1" applyFill="1" applyBorder="1" applyProtection="1"/>
    <xf numFmtId="164" fontId="10" fillId="3" borderId="2" xfId="0" applyNumberFormat="1" applyFont="1" applyFill="1" applyBorder="1" applyAlignment="1" applyProtection="1">
      <alignment horizontal="right"/>
    </xf>
    <xf numFmtId="0" fontId="9" fillId="3" borderId="3" xfId="0" applyFont="1" applyFill="1" applyBorder="1" applyProtection="1"/>
    <xf numFmtId="0" fontId="10" fillId="2" borderId="1" xfId="0" applyFont="1" applyFill="1" applyBorder="1" applyProtection="1"/>
    <xf numFmtId="0" fontId="9" fillId="2" borderId="2" xfId="0" applyFont="1" applyFill="1" applyBorder="1" applyProtection="1"/>
    <xf numFmtId="49" fontId="9" fillId="2" borderId="2" xfId="0" applyNumberFormat="1" applyFont="1" applyFill="1" applyBorder="1" applyAlignment="1" applyProtection="1">
      <alignment horizontal="center"/>
    </xf>
    <xf numFmtId="0" fontId="9" fillId="2" borderId="3" xfId="0" applyFont="1" applyFill="1" applyBorder="1" applyProtection="1"/>
    <xf numFmtId="0" fontId="9" fillId="2" borderId="5" xfId="0" applyFont="1" applyFill="1" applyBorder="1" applyProtection="1">
      <protection locked="0"/>
    </xf>
    <xf numFmtId="0" fontId="10" fillId="2" borderId="4" xfId="0" applyFont="1" applyFill="1" applyBorder="1" applyProtection="1"/>
    <xf numFmtId="0" fontId="9" fillId="2" borderId="0" xfId="0" applyFont="1" applyFill="1" applyBorder="1" applyProtection="1"/>
    <xf numFmtId="0" fontId="9" fillId="2" borderId="0" xfId="0" applyFont="1" applyFill="1" applyAlignment="1" applyProtection="1">
      <alignment wrapText="1"/>
    </xf>
    <xf numFmtId="0" fontId="9" fillId="2" borderId="5" xfId="0" applyFont="1" applyFill="1" applyBorder="1" applyProtection="1"/>
    <xf numFmtId="49" fontId="10" fillId="2" borderId="0" xfId="0" applyNumberFormat="1" applyFont="1" applyFill="1" applyBorder="1" applyAlignment="1" applyProtection="1">
      <alignment horizontal="center"/>
    </xf>
    <xf numFmtId="49" fontId="9" fillId="2" borderId="0" xfId="0" applyNumberFormat="1" applyFont="1" applyFill="1" applyBorder="1" applyAlignment="1" applyProtection="1">
      <alignment horizontal="center"/>
    </xf>
    <xf numFmtId="164" fontId="10" fillId="2" borderId="0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49" fontId="9" fillId="2" borderId="73" xfId="0" applyNumberFormat="1" applyFont="1" applyFill="1" applyBorder="1" applyAlignment="1" applyProtection="1">
      <alignment horizontal="center"/>
    </xf>
    <xf numFmtId="164" fontId="9" fillId="2" borderId="73" xfId="0" applyNumberFormat="1" applyFont="1" applyFill="1" applyBorder="1" applyAlignment="1" applyProtection="1">
      <alignment horizontal="center"/>
    </xf>
    <xf numFmtId="49" fontId="9" fillId="2" borderId="74" xfId="0" applyNumberFormat="1" applyFont="1" applyFill="1" applyBorder="1" applyAlignment="1" applyProtection="1">
      <alignment horizontal="center"/>
    </xf>
    <xf numFmtId="164" fontId="10" fillId="2" borderId="75" xfId="0" applyNumberFormat="1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49" fontId="9" fillId="2" borderId="76" xfId="0" applyNumberFormat="1" applyFont="1" applyFill="1" applyBorder="1" applyAlignment="1" applyProtection="1">
      <alignment horizontal="center"/>
    </xf>
    <xf numFmtId="164" fontId="10" fillId="2" borderId="77" xfId="0" applyNumberFormat="1" applyFont="1" applyFill="1" applyBorder="1" applyProtection="1"/>
    <xf numFmtId="0" fontId="9" fillId="2" borderId="0" xfId="0" applyFont="1" applyFill="1" applyBorder="1" applyAlignment="1" applyProtection="1">
      <alignment horizontal="left"/>
    </xf>
    <xf numFmtId="49" fontId="9" fillId="2" borderId="78" xfId="0" applyNumberFormat="1" applyFont="1" applyFill="1" applyBorder="1" applyAlignment="1" applyProtection="1">
      <alignment horizontal="center"/>
    </xf>
    <xf numFmtId="164" fontId="10" fillId="2" borderId="79" xfId="0" applyNumberFormat="1" applyFont="1" applyFill="1" applyBorder="1" applyProtection="1"/>
    <xf numFmtId="49" fontId="9" fillId="2" borderId="80" xfId="0" applyNumberFormat="1" applyFont="1" applyFill="1" applyBorder="1" applyAlignment="1" applyProtection="1">
      <alignment horizontal="center"/>
    </xf>
    <xf numFmtId="164" fontId="9" fillId="2" borderId="81" xfId="1" applyNumberFormat="1" applyFont="1" applyFill="1" applyBorder="1" applyProtection="1">
      <protection locked="0"/>
    </xf>
    <xf numFmtId="0" fontId="9" fillId="2" borderId="0" xfId="0" quotePrefix="1" applyFont="1" applyFill="1" applyBorder="1" applyAlignment="1" applyProtection="1">
      <alignment horizontal="left"/>
    </xf>
    <xf numFmtId="164" fontId="9" fillId="0" borderId="79" xfId="1" applyNumberFormat="1" applyFont="1" applyFill="1" applyBorder="1" applyProtection="1">
      <protection locked="0"/>
    </xf>
    <xf numFmtId="164" fontId="9" fillId="0" borderId="77" xfId="1" applyNumberFormat="1" applyFont="1" applyFill="1" applyBorder="1" applyProtection="1">
      <protection locked="0"/>
    </xf>
    <xf numFmtId="164" fontId="9" fillId="2" borderId="79" xfId="1" applyNumberFormat="1" applyFont="1" applyFill="1" applyBorder="1" applyProtection="1">
      <protection locked="0"/>
    </xf>
    <xf numFmtId="49" fontId="9" fillId="2" borderId="82" xfId="0" applyNumberFormat="1" applyFont="1" applyFill="1" applyBorder="1" applyAlignment="1" applyProtection="1">
      <alignment horizontal="center"/>
    </xf>
    <xf numFmtId="164" fontId="9" fillId="2" borderId="83" xfId="0" applyNumberFormat="1" applyFont="1" applyFill="1" applyBorder="1" applyProtection="1"/>
    <xf numFmtId="0" fontId="10" fillId="2" borderId="4" xfId="0" quotePrefix="1" applyFont="1" applyFill="1" applyBorder="1" applyAlignment="1" applyProtection="1">
      <alignment horizontal="left"/>
    </xf>
    <xf numFmtId="0" fontId="10" fillId="2" borderId="0" xfId="0" quotePrefix="1" applyFont="1" applyFill="1" applyBorder="1" applyAlignment="1" applyProtection="1">
      <alignment horizontal="left"/>
    </xf>
    <xf numFmtId="164" fontId="9" fillId="2" borderId="79" xfId="0" applyNumberFormat="1" applyFont="1" applyFill="1" applyBorder="1" applyProtection="1">
      <protection locked="0"/>
    </xf>
    <xf numFmtId="164" fontId="10" fillId="2" borderId="77" xfId="0" applyNumberFormat="1" applyFont="1" applyFill="1" applyBorder="1" applyProtection="1">
      <protection locked="0"/>
    </xf>
    <xf numFmtId="164" fontId="9" fillId="2" borderId="82" xfId="0" applyNumberFormat="1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49" fontId="9" fillId="2" borderId="84" xfId="0" applyNumberFormat="1" applyFont="1" applyFill="1" applyBorder="1" applyAlignment="1" applyProtection="1">
      <alignment horizontal="center"/>
    </xf>
    <xf numFmtId="164" fontId="10" fillId="2" borderId="85" xfId="0" applyNumberFormat="1" applyFont="1" applyFill="1" applyBorder="1" applyProtection="1"/>
    <xf numFmtId="164" fontId="10" fillId="2" borderId="84" xfId="0" applyNumberFormat="1" applyFont="1" applyFill="1" applyBorder="1" applyProtection="1"/>
    <xf numFmtId="164" fontId="10" fillId="2" borderId="77" xfId="1" applyNumberFormat="1" applyFont="1" applyFill="1" applyBorder="1" applyProtection="1">
      <protection locked="0"/>
    </xf>
    <xf numFmtId="164" fontId="9" fillId="2" borderId="77" xfId="1" applyNumberFormat="1" applyFont="1" applyFill="1" applyBorder="1" applyProtection="1">
      <protection locked="0"/>
    </xf>
    <xf numFmtId="164" fontId="9" fillId="2" borderId="83" xfId="0" applyNumberFormat="1" applyFont="1" applyFill="1" applyBorder="1" applyProtection="1">
      <protection locked="0"/>
    </xf>
    <xf numFmtId="164" fontId="9" fillId="2" borderId="75" xfId="1" applyNumberFormat="1" applyFont="1" applyFill="1" applyBorder="1" applyProtection="1">
      <protection locked="0"/>
    </xf>
    <xf numFmtId="49" fontId="9" fillId="2" borderId="86" xfId="0" applyNumberFormat="1" applyFont="1" applyFill="1" applyBorder="1" applyAlignment="1" applyProtection="1">
      <alignment horizontal="center"/>
    </xf>
    <xf numFmtId="164" fontId="9" fillId="2" borderId="87" xfId="0" applyNumberFormat="1" applyFont="1" applyFill="1" applyBorder="1" applyProtection="1"/>
    <xf numFmtId="0" fontId="9" fillId="2" borderId="88" xfId="0" applyFont="1" applyFill="1" applyBorder="1" applyProtection="1"/>
    <xf numFmtId="0" fontId="10" fillId="3" borderId="89" xfId="0" applyFont="1" applyFill="1" applyBorder="1" applyProtection="1"/>
    <xf numFmtId="0" fontId="9" fillId="3" borderId="90" xfId="0" applyFont="1" applyFill="1" applyBorder="1" applyAlignment="1" applyProtection="1">
      <alignment horizontal="left"/>
    </xf>
    <xf numFmtId="0" fontId="9" fillId="3" borderId="90" xfId="0" applyFont="1" applyFill="1" applyBorder="1" applyProtection="1"/>
    <xf numFmtId="49" fontId="9" fillId="3" borderId="90" xfId="0" applyNumberFormat="1" applyFont="1" applyFill="1" applyBorder="1" applyAlignment="1" applyProtection="1">
      <alignment horizontal="center"/>
    </xf>
    <xf numFmtId="164" fontId="9" fillId="3" borderId="90" xfId="0" applyNumberFormat="1" applyFont="1" applyFill="1" applyBorder="1" applyProtection="1"/>
    <xf numFmtId="0" fontId="9" fillId="3" borderId="91" xfId="0" applyFont="1" applyFill="1" applyBorder="1" applyProtection="1"/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Border="1" applyProtection="1">
      <protection locked="0"/>
    </xf>
    <xf numFmtId="3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1" fillId="2" borderId="6" xfId="0" applyNumberFormat="1" applyFont="1" applyFill="1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3" fontId="9" fillId="2" borderId="0" xfId="0" applyNumberFormat="1" applyFont="1" applyFill="1" applyBorder="1" applyAlignment="1" applyProtection="1">
      <alignment horizontal="center"/>
    </xf>
    <xf numFmtId="164" fontId="10" fillId="2" borderId="0" xfId="0" applyNumberFormat="1" applyFont="1" applyFill="1" applyBorder="1" applyAlignment="1" applyProtection="1">
      <alignment horizontal="center" wrapText="1"/>
    </xf>
    <xf numFmtId="164" fontId="9" fillId="2" borderId="6" xfId="0" applyNumberFormat="1" applyFont="1" applyFill="1" applyBorder="1" applyAlignment="1" applyProtection="1">
      <alignment horizontal="lef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91</xdr:row>
      <xdr:rowOff>0</xdr:rowOff>
    </xdr:from>
    <xdr:to>
      <xdr:col>10</xdr:col>
      <xdr:colOff>431800</xdr:colOff>
      <xdr:row>98</xdr:row>
      <xdr:rowOff>50800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57" t="38061" r="33743" b="51289"/>
        <a:stretch/>
      </xdr:blipFill>
      <xdr:spPr>
        <a:xfrm>
          <a:off x="190500" y="18411825"/>
          <a:ext cx="11633200" cy="146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13</xdr:col>
      <xdr:colOff>431800</xdr:colOff>
      <xdr:row>69</xdr:row>
      <xdr:rowOff>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57" t="38061" r="33743" b="51289"/>
        <a:stretch/>
      </xdr:blipFill>
      <xdr:spPr>
        <a:xfrm>
          <a:off x="238125" y="12753975"/>
          <a:ext cx="15490825" cy="140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73</xdr:row>
      <xdr:rowOff>0</xdr:rowOff>
    </xdr:from>
    <xdr:ext cx="15151100" cy="143510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57" t="38061" r="33743" b="51289"/>
        <a:stretch/>
      </xdr:blipFill>
      <xdr:spPr>
        <a:xfrm>
          <a:off x="609600" y="11820525"/>
          <a:ext cx="15151100" cy="14351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&#220;RK%20EKONOM&#304;%20BANKASI%20A&#350;%20-%20F&#304;NANSAL%20TABLOLAR_311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fler"/>
      <sheetName val="Pasifler"/>
      <sheetName val="Kar Zarar"/>
    </sheetNames>
    <sheetDataSet>
      <sheetData sheetId="0">
        <row r="3">
          <cell r="F3" t="str">
            <v>TÜRK EKONOMİ BANKASI A.Ş.</v>
          </cell>
        </row>
        <row r="7">
          <cell r="I7" t="str">
            <v>(31/12/2020)</v>
          </cell>
          <cell r="L7" t="str">
            <v>(31/12/2019)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zoomScale="75" zoomScaleNormal="75" workbookViewId="0">
      <selection activeCell="N27" sqref="N27"/>
    </sheetView>
  </sheetViews>
  <sheetFormatPr defaultRowHeight="15.75"/>
  <cols>
    <col min="1" max="1" width="6" style="192" customWidth="1"/>
    <col min="2" max="2" width="9.140625" style="193"/>
    <col min="3" max="3" width="9.140625" style="192"/>
    <col min="4" max="4" width="49" style="192" customWidth="1"/>
    <col min="5" max="5" width="9.140625" style="192"/>
    <col min="6" max="6" width="13.7109375" style="192" customWidth="1"/>
    <col min="7" max="7" width="9.85546875" style="194" customWidth="1"/>
    <col min="8" max="8" width="29.42578125" style="85" customWidth="1"/>
    <col min="9" max="9" width="26.7109375" style="85" customWidth="1"/>
    <col min="10" max="10" width="8.7109375" style="192" customWidth="1"/>
    <col min="11" max="12" width="9.140625" style="192"/>
    <col min="13" max="13" width="10.42578125" style="192" bestFit="1" customWidth="1"/>
    <col min="14" max="16384" width="9.140625" style="192"/>
  </cols>
  <sheetData>
    <row r="1" spans="1:10" ht="16.5" thickBot="1">
      <c r="J1" s="195"/>
    </row>
    <row r="2" spans="1:10" ht="17.25" thickTop="1" thickBot="1">
      <c r="B2" s="196"/>
      <c r="C2" s="197"/>
      <c r="D2" s="198"/>
      <c r="E2" s="198"/>
      <c r="F2" s="198"/>
      <c r="G2" s="199"/>
      <c r="H2" s="200"/>
      <c r="I2" s="201"/>
      <c r="J2" s="202"/>
    </row>
    <row r="3" spans="1:10" ht="16.5" thickTop="1">
      <c r="B3" s="203"/>
      <c r="C3" s="204"/>
      <c r="D3" s="204"/>
      <c r="E3" s="204"/>
      <c r="F3" s="204"/>
      <c r="G3" s="205"/>
      <c r="H3" s="188"/>
      <c r="I3" s="188"/>
      <c r="J3" s="206"/>
    </row>
    <row r="4" spans="1:10">
      <c r="A4" s="207"/>
      <c r="B4" s="208"/>
      <c r="C4" s="209"/>
      <c r="D4" s="259" t="str">
        <f>Pasifler!F3</f>
        <v>TÜRK EKONOMİ BANKASI A.Ş.</v>
      </c>
      <c r="E4" s="260"/>
      <c r="F4" s="260"/>
      <c r="G4" s="210"/>
      <c r="H4" s="95"/>
      <c r="I4" s="95"/>
      <c r="J4" s="211"/>
    </row>
    <row r="5" spans="1:10">
      <c r="B5" s="208"/>
      <c r="C5" s="209"/>
      <c r="D5" s="260" t="s">
        <v>160</v>
      </c>
      <c r="E5" s="260"/>
      <c r="F5" s="260"/>
      <c r="G5" s="212"/>
      <c r="H5" s="95"/>
      <c r="I5" s="95"/>
      <c r="J5" s="211"/>
    </row>
    <row r="6" spans="1:10">
      <c r="B6" s="208"/>
      <c r="C6" s="209"/>
      <c r="D6" s="261" t="s">
        <v>2</v>
      </c>
      <c r="E6" s="261"/>
      <c r="F6" s="261"/>
      <c r="G6" s="212"/>
      <c r="H6" s="95"/>
      <c r="I6" s="95"/>
      <c r="J6" s="211"/>
    </row>
    <row r="7" spans="1:10">
      <c r="B7" s="208"/>
      <c r="C7" s="209"/>
      <c r="D7" s="209"/>
      <c r="E7" s="209"/>
      <c r="F7" s="209"/>
      <c r="G7" s="213" t="s">
        <v>8</v>
      </c>
      <c r="H7" s="214" t="s">
        <v>3</v>
      </c>
      <c r="I7" s="214" t="s">
        <v>4</v>
      </c>
      <c r="J7" s="215"/>
    </row>
    <row r="8" spans="1:10" ht="16.5" thickBot="1">
      <c r="B8" s="208"/>
      <c r="C8" s="209"/>
      <c r="D8" s="216"/>
      <c r="E8" s="209"/>
      <c r="F8" s="209"/>
      <c r="G8" s="213"/>
      <c r="H8" s="177" t="str">
        <f>[1]Aktifler!I7</f>
        <v>(31/12/2020)</v>
      </c>
      <c r="I8" s="177" t="str">
        <f>[1]Aktifler!L7</f>
        <v>(31/12/2019)</v>
      </c>
      <c r="J8" s="215"/>
    </row>
    <row r="9" spans="1:10" ht="16.5" thickBot="1">
      <c r="B9" s="208"/>
      <c r="C9" s="209"/>
      <c r="D9" s="209"/>
      <c r="E9" s="209"/>
      <c r="F9" s="209"/>
      <c r="G9" s="217"/>
      <c r="H9" s="218"/>
      <c r="I9" s="218"/>
      <c r="J9" s="215"/>
    </row>
    <row r="10" spans="1:10" ht="16.5" thickBot="1">
      <c r="B10" s="208" t="s">
        <v>12</v>
      </c>
      <c r="C10" s="216" t="s">
        <v>161</v>
      </c>
      <c r="D10" s="209"/>
      <c r="E10" s="209"/>
      <c r="F10" s="209"/>
      <c r="G10" s="219" t="s">
        <v>22</v>
      </c>
      <c r="H10" s="220">
        <f>H11+H19+H20+H25+H28</f>
        <v>67865241</v>
      </c>
      <c r="I10" s="220">
        <f>I11+I19+I20+I25+I28</f>
        <v>95698961</v>
      </c>
      <c r="J10" s="211"/>
    </row>
    <row r="11" spans="1:10">
      <c r="B11" s="208"/>
      <c r="C11" s="221" t="s">
        <v>14</v>
      </c>
      <c r="D11" s="209" t="s">
        <v>162</v>
      </c>
      <c r="E11" s="209"/>
      <c r="F11" s="209"/>
      <c r="G11" s="222"/>
      <c r="H11" s="223">
        <f>H12+H15+H18</f>
        <v>53980153</v>
      </c>
      <c r="I11" s="223">
        <f>I12+I15+I18</f>
        <v>65545182</v>
      </c>
      <c r="J11" s="211"/>
    </row>
    <row r="12" spans="1:10">
      <c r="B12" s="208"/>
      <c r="C12" s="224"/>
      <c r="D12" s="209" t="s">
        <v>163</v>
      </c>
      <c r="E12" s="209"/>
      <c r="F12" s="209"/>
      <c r="G12" s="225"/>
      <c r="H12" s="226">
        <f>H13+H14</f>
        <v>46250220</v>
      </c>
      <c r="I12" s="226">
        <f>I13+I14</f>
        <v>52362918</v>
      </c>
      <c r="J12" s="211"/>
    </row>
    <row r="13" spans="1:10">
      <c r="B13" s="208"/>
      <c r="C13" s="224"/>
      <c r="D13" s="209" t="s">
        <v>164</v>
      </c>
      <c r="E13" s="209"/>
      <c r="F13" s="209"/>
      <c r="G13" s="227"/>
      <c r="H13" s="228">
        <v>19571348</v>
      </c>
      <c r="I13" s="228">
        <v>28059217</v>
      </c>
      <c r="J13" s="211"/>
    </row>
    <row r="14" spans="1:10">
      <c r="B14" s="208"/>
      <c r="C14" s="224"/>
      <c r="D14" s="209" t="s">
        <v>165</v>
      </c>
      <c r="E14" s="209"/>
      <c r="F14" s="209"/>
      <c r="G14" s="227"/>
      <c r="H14" s="228">
        <v>26678872</v>
      </c>
      <c r="I14" s="228">
        <v>24303701</v>
      </c>
      <c r="J14" s="207"/>
    </row>
    <row r="15" spans="1:10">
      <c r="B15" s="208"/>
      <c r="C15" s="224"/>
      <c r="D15" s="229" t="s">
        <v>166</v>
      </c>
      <c r="E15" s="209"/>
      <c r="F15" s="209"/>
      <c r="G15" s="225"/>
      <c r="H15" s="226">
        <f>H16+H17</f>
        <v>7442613</v>
      </c>
      <c r="I15" s="226">
        <f>I16+I17</f>
        <v>12617407</v>
      </c>
      <c r="J15" s="211"/>
    </row>
    <row r="16" spans="1:10">
      <c r="B16" s="208"/>
      <c r="C16" s="224"/>
      <c r="D16" s="209" t="s">
        <v>164</v>
      </c>
      <c r="E16" s="209"/>
      <c r="F16" s="209"/>
      <c r="G16" s="227"/>
      <c r="H16" s="228">
        <v>4538232</v>
      </c>
      <c r="I16" s="228">
        <v>8711323</v>
      </c>
      <c r="J16" s="211"/>
    </row>
    <row r="17" spans="2:10">
      <c r="B17" s="208"/>
      <c r="C17" s="224"/>
      <c r="D17" s="209" t="s">
        <v>165</v>
      </c>
      <c r="E17" s="209"/>
      <c r="F17" s="209"/>
      <c r="G17" s="227"/>
      <c r="H17" s="228">
        <v>2904381</v>
      </c>
      <c r="I17" s="228">
        <v>3906084</v>
      </c>
      <c r="J17" s="211"/>
    </row>
    <row r="18" spans="2:10">
      <c r="B18" s="208"/>
      <c r="C18" s="224"/>
      <c r="D18" s="209" t="s">
        <v>167</v>
      </c>
      <c r="E18" s="209"/>
      <c r="F18" s="209"/>
      <c r="G18" s="225"/>
      <c r="H18" s="230">
        <v>287320</v>
      </c>
      <c r="I18" s="230">
        <v>564857</v>
      </c>
      <c r="J18" s="211"/>
    </row>
    <row r="19" spans="2:10">
      <c r="B19" s="208"/>
      <c r="C19" s="221" t="s">
        <v>16</v>
      </c>
      <c r="D19" s="209" t="s">
        <v>168</v>
      </c>
      <c r="E19" s="209"/>
      <c r="F19" s="209"/>
      <c r="G19" s="222"/>
      <c r="H19" s="231">
        <v>675225</v>
      </c>
      <c r="I19" s="231">
        <v>2208880</v>
      </c>
      <c r="J19" s="211"/>
    </row>
    <row r="20" spans="2:10">
      <c r="B20" s="208"/>
      <c r="C20" s="221" t="s">
        <v>18</v>
      </c>
      <c r="D20" s="209" t="s">
        <v>169</v>
      </c>
      <c r="E20" s="209"/>
      <c r="F20" s="209"/>
      <c r="G20" s="222"/>
      <c r="H20" s="223">
        <f>H21+H22+H23+H24</f>
        <v>13137783</v>
      </c>
      <c r="I20" s="223">
        <f>I21+I22+I23+I24</f>
        <v>27823906</v>
      </c>
      <c r="J20" s="211"/>
    </row>
    <row r="21" spans="2:10">
      <c r="B21" s="208"/>
      <c r="C21" s="224"/>
      <c r="D21" s="209" t="s">
        <v>170</v>
      </c>
      <c r="E21" s="209"/>
      <c r="F21" s="209"/>
      <c r="G21" s="225"/>
      <c r="H21" s="230">
        <v>2922568</v>
      </c>
      <c r="I21" s="230">
        <v>5630672</v>
      </c>
      <c r="J21" s="211"/>
    </row>
    <row r="22" spans="2:10">
      <c r="B22" s="208"/>
      <c r="C22" s="224"/>
      <c r="D22" s="209" t="s">
        <v>171</v>
      </c>
      <c r="E22" s="209"/>
      <c r="F22" s="209"/>
      <c r="G22" s="225"/>
      <c r="H22" s="232">
        <v>0</v>
      </c>
      <c r="I22" s="232">
        <v>0</v>
      </c>
      <c r="J22" s="211"/>
    </row>
    <row r="23" spans="2:10">
      <c r="B23" s="208"/>
      <c r="C23" s="224"/>
      <c r="D23" s="209" t="s">
        <v>172</v>
      </c>
      <c r="E23" s="209"/>
      <c r="F23" s="209"/>
      <c r="G23" s="225"/>
      <c r="H23" s="230">
        <v>10215215</v>
      </c>
      <c r="I23" s="230">
        <v>22193234</v>
      </c>
      <c r="J23" s="211"/>
    </row>
    <row r="24" spans="2:10">
      <c r="B24" s="208"/>
      <c r="C24" s="221"/>
      <c r="D24" s="224" t="s">
        <v>173</v>
      </c>
      <c r="E24" s="209"/>
      <c r="F24" s="209"/>
      <c r="G24" s="225"/>
      <c r="H24" s="232">
        <v>0</v>
      </c>
      <c r="I24" s="232">
        <v>0</v>
      </c>
      <c r="J24" s="211"/>
    </row>
    <row r="25" spans="2:10">
      <c r="B25" s="208"/>
      <c r="C25" s="221" t="s">
        <v>34</v>
      </c>
      <c r="D25" s="209" t="s">
        <v>174</v>
      </c>
      <c r="E25" s="209"/>
      <c r="F25" s="209"/>
      <c r="G25" s="222"/>
      <c r="H25" s="223">
        <f>H26+H27</f>
        <v>65808</v>
      </c>
      <c r="I25" s="223">
        <f>I26+I27</f>
        <v>111226</v>
      </c>
      <c r="J25" s="211"/>
    </row>
    <row r="26" spans="2:10">
      <c r="B26" s="208"/>
      <c r="C26" s="221"/>
      <c r="D26" s="209" t="s">
        <v>175</v>
      </c>
      <c r="E26" s="209"/>
      <c r="F26" s="209"/>
      <c r="G26" s="225"/>
      <c r="H26" s="230">
        <v>65808</v>
      </c>
      <c r="I26" s="230">
        <v>111226</v>
      </c>
      <c r="J26" s="211"/>
    </row>
    <row r="27" spans="2:10">
      <c r="B27" s="208"/>
      <c r="C27" s="224"/>
      <c r="D27" s="209" t="s">
        <v>176</v>
      </c>
      <c r="E27" s="209"/>
      <c r="F27" s="209"/>
      <c r="G27" s="225"/>
      <c r="H27" s="232">
        <v>0</v>
      </c>
      <c r="I27" s="232">
        <v>0</v>
      </c>
      <c r="J27" s="211"/>
    </row>
    <row r="28" spans="2:10">
      <c r="B28" s="208"/>
      <c r="C28" s="221" t="s">
        <v>102</v>
      </c>
      <c r="D28" s="229" t="s">
        <v>177</v>
      </c>
      <c r="E28" s="209"/>
      <c r="F28" s="209"/>
      <c r="G28" s="222" t="s">
        <v>38</v>
      </c>
      <c r="H28" s="231">
        <v>6272</v>
      </c>
      <c r="I28" s="231">
        <v>9767</v>
      </c>
      <c r="J28" s="211"/>
    </row>
    <row r="29" spans="2:10">
      <c r="B29" s="208"/>
      <c r="C29" s="224"/>
      <c r="D29" s="209"/>
      <c r="E29" s="209"/>
      <c r="F29" s="209"/>
      <c r="G29" s="233"/>
      <c r="H29" s="234"/>
      <c r="I29" s="234"/>
      <c r="J29" s="211"/>
    </row>
    <row r="30" spans="2:10" ht="16.5" thickBot="1">
      <c r="B30" s="235" t="s">
        <v>20</v>
      </c>
      <c r="C30" s="236" t="s">
        <v>178</v>
      </c>
      <c r="D30" s="209"/>
      <c r="E30" s="209"/>
      <c r="F30" s="209"/>
      <c r="G30" s="219" t="s">
        <v>22</v>
      </c>
      <c r="H30" s="220">
        <f>H31+H37+H44+H45+H50+H51</f>
        <v>21698035</v>
      </c>
      <c r="I30" s="220">
        <f>I31+I37+I44+I45+I50+I51</f>
        <v>47055555</v>
      </c>
      <c r="J30" s="211"/>
    </row>
    <row r="31" spans="2:10">
      <c r="B31" s="208"/>
      <c r="C31" s="221" t="s">
        <v>14</v>
      </c>
      <c r="D31" s="209" t="s">
        <v>179</v>
      </c>
      <c r="E31" s="209"/>
      <c r="F31" s="209"/>
      <c r="G31" s="222"/>
      <c r="H31" s="223">
        <f>H32+H33+H34+H35+H36</f>
        <v>19887348</v>
      </c>
      <c r="I31" s="223">
        <f>I32+I33+I34+I35+I36</f>
        <v>40516656</v>
      </c>
      <c r="J31" s="211"/>
    </row>
    <row r="32" spans="2:10">
      <c r="B32" s="208"/>
      <c r="C32" s="224"/>
      <c r="D32" s="229" t="s">
        <v>180</v>
      </c>
      <c r="E32" s="209"/>
      <c r="F32" s="209"/>
      <c r="G32" s="225"/>
      <c r="H32" s="232">
        <v>16326166</v>
      </c>
      <c r="I32" s="232">
        <v>35583396</v>
      </c>
      <c r="J32" s="211"/>
    </row>
    <row r="33" spans="2:10">
      <c r="B33" s="208"/>
      <c r="C33" s="224"/>
      <c r="D33" s="229" t="s">
        <v>181</v>
      </c>
      <c r="E33" s="209"/>
      <c r="F33" s="209"/>
      <c r="G33" s="225"/>
      <c r="H33" s="232">
        <v>133936</v>
      </c>
      <c r="I33" s="232">
        <v>308106</v>
      </c>
      <c r="J33" s="211"/>
    </row>
    <row r="34" spans="2:10">
      <c r="B34" s="208"/>
      <c r="C34" s="224"/>
      <c r="D34" s="229" t="s">
        <v>182</v>
      </c>
      <c r="E34" s="209"/>
      <c r="F34" s="209"/>
      <c r="G34" s="225"/>
      <c r="H34" s="232">
        <v>3368082</v>
      </c>
      <c r="I34" s="232">
        <v>4479711</v>
      </c>
      <c r="J34" s="211"/>
    </row>
    <row r="35" spans="2:10">
      <c r="B35" s="208"/>
      <c r="C35" s="224"/>
      <c r="D35" s="229" t="s">
        <v>183</v>
      </c>
      <c r="E35" s="209"/>
      <c r="F35" s="209"/>
      <c r="G35" s="225"/>
      <c r="H35" s="232">
        <v>59164</v>
      </c>
      <c r="I35" s="232">
        <v>145443</v>
      </c>
      <c r="J35" s="211"/>
    </row>
    <row r="36" spans="2:10">
      <c r="B36" s="208"/>
      <c r="C36" s="224"/>
      <c r="D36" s="229" t="s">
        <v>184</v>
      </c>
      <c r="E36" s="209"/>
      <c r="F36" s="209"/>
      <c r="G36" s="225"/>
      <c r="H36" s="232">
        <v>0</v>
      </c>
      <c r="I36" s="232">
        <v>0</v>
      </c>
      <c r="J36" s="211"/>
    </row>
    <row r="37" spans="2:10">
      <c r="B37" s="208"/>
      <c r="C37" s="221" t="s">
        <v>185</v>
      </c>
      <c r="D37" s="224" t="s">
        <v>186</v>
      </c>
      <c r="E37" s="209"/>
      <c r="F37" s="209"/>
      <c r="G37" s="222"/>
      <c r="H37" s="223">
        <f>H38+H39+H40+H41+H42+H43</f>
        <v>1300913</v>
      </c>
      <c r="I37" s="223">
        <f>I38+I39+I40+I41+I42+I43</f>
        <v>6022275</v>
      </c>
      <c r="J37" s="211"/>
    </row>
    <row r="38" spans="2:10">
      <c r="B38" s="208"/>
      <c r="C38" s="224"/>
      <c r="D38" s="229" t="s">
        <v>180</v>
      </c>
      <c r="E38" s="209"/>
      <c r="F38" s="209"/>
      <c r="G38" s="225"/>
      <c r="H38" s="232">
        <v>1292300</v>
      </c>
      <c r="I38" s="232">
        <v>5975402</v>
      </c>
      <c r="J38" s="211"/>
    </row>
    <row r="39" spans="2:10">
      <c r="B39" s="208"/>
      <c r="C39" s="224"/>
      <c r="D39" s="229" t="s">
        <v>181</v>
      </c>
      <c r="E39" s="209"/>
      <c r="F39" s="209"/>
      <c r="G39" s="225"/>
      <c r="H39" s="232">
        <v>0</v>
      </c>
      <c r="I39" s="232">
        <v>0</v>
      </c>
      <c r="J39" s="211"/>
    </row>
    <row r="40" spans="2:10">
      <c r="B40" s="208"/>
      <c r="C40" s="224"/>
      <c r="D40" s="229" t="s">
        <v>182</v>
      </c>
      <c r="E40" s="209"/>
      <c r="F40" s="209"/>
      <c r="G40" s="225"/>
      <c r="H40" s="232">
        <v>8613</v>
      </c>
      <c r="I40" s="232">
        <v>46873</v>
      </c>
      <c r="J40" s="211"/>
    </row>
    <row r="41" spans="2:10">
      <c r="B41" s="208"/>
      <c r="C41" s="224"/>
      <c r="D41" s="229" t="s">
        <v>183</v>
      </c>
      <c r="E41" s="209"/>
      <c r="F41" s="209"/>
      <c r="G41" s="225"/>
      <c r="H41" s="237"/>
      <c r="I41" s="237"/>
      <c r="J41" s="211"/>
    </row>
    <row r="42" spans="2:10">
      <c r="B42" s="208"/>
      <c r="C42" s="224"/>
      <c r="D42" s="229" t="s">
        <v>184</v>
      </c>
      <c r="E42" s="209"/>
      <c r="F42" s="209"/>
      <c r="G42" s="225"/>
      <c r="H42" s="237"/>
      <c r="I42" s="237"/>
      <c r="J42" s="211"/>
    </row>
    <row r="43" spans="2:10">
      <c r="B43" s="208"/>
      <c r="C43" s="224"/>
      <c r="D43" s="229" t="s">
        <v>187</v>
      </c>
      <c r="E43" s="209"/>
      <c r="F43" s="209"/>
      <c r="G43" s="225"/>
      <c r="H43" s="237"/>
      <c r="I43" s="237"/>
      <c r="J43" s="211"/>
    </row>
    <row r="44" spans="2:10">
      <c r="B44" s="208"/>
      <c r="C44" s="221" t="s">
        <v>18</v>
      </c>
      <c r="D44" s="224" t="s">
        <v>188</v>
      </c>
      <c r="E44" s="209"/>
      <c r="F44" s="209"/>
      <c r="G44" s="222"/>
      <c r="H44" s="238"/>
      <c r="I44" s="238"/>
      <c r="J44" s="211"/>
    </row>
    <row r="45" spans="2:10">
      <c r="B45" s="208"/>
      <c r="C45" s="221" t="s">
        <v>34</v>
      </c>
      <c r="D45" s="229" t="s">
        <v>189</v>
      </c>
      <c r="E45" s="209"/>
      <c r="F45" s="209"/>
      <c r="G45" s="222"/>
      <c r="H45" s="223">
        <f>H46+H47+H48+H49</f>
        <v>301054</v>
      </c>
      <c r="I45" s="223">
        <f>I46+I47+I48+I49</f>
        <v>235558</v>
      </c>
      <c r="J45" s="211"/>
    </row>
    <row r="46" spans="2:10">
      <c r="B46" s="208"/>
      <c r="C46" s="224"/>
      <c r="D46" s="229" t="s">
        <v>190</v>
      </c>
      <c r="E46" s="209"/>
      <c r="F46" s="209"/>
      <c r="G46" s="225"/>
      <c r="H46" s="237"/>
      <c r="I46" s="237"/>
      <c r="J46" s="211"/>
    </row>
    <row r="47" spans="2:10">
      <c r="B47" s="208"/>
      <c r="C47" s="224"/>
      <c r="D47" s="229" t="s">
        <v>191</v>
      </c>
      <c r="E47" s="209"/>
      <c r="F47" s="209"/>
      <c r="G47" s="225"/>
      <c r="H47" s="237"/>
      <c r="I47" s="237"/>
      <c r="J47" s="211"/>
    </row>
    <row r="48" spans="2:10">
      <c r="B48" s="208"/>
      <c r="C48" s="224"/>
      <c r="D48" s="229" t="s">
        <v>192</v>
      </c>
      <c r="E48" s="209"/>
      <c r="F48" s="209"/>
      <c r="G48" s="225"/>
      <c r="H48" s="232">
        <v>301054</v>
      </c>
      <c r="I48" s="232">
        <v>235558</v>
      </c>
      <c r="J48" s="211"/>
    </row>
    <row r="49" spans="2:10">
      <c r="B49" s="208"/>
      <c r="C49" s="224"/>
      <c r="D49" s="229" t="s">
        <v>193</v>
      </c>
      <c r="E49" s="209"/>
      <c r="F49" s="209"/>
      <c r="G49" s="225"/>
      <c r="H49" s="232">
        <v>0</v>
      </c>
      <c r="I49" s="232">
        <v>0</v>
      </c>
      <c r="J49" s="211"/>
    </row>
    <row r="50" spans="2:10">
      <c r="B50" s="208"/>
      <c r="C50" s="221" t="s">
        <v>102</v>
      </c>
      <c r="D50" s="209" t="s">
        <v>194</v>
      </c>
      <c r="E50" s="209"/>
      <c r="F50" s="209"/>
      <c r="G50" s="222"/>
      <c r="H50" s="238"/>
      <c r="I50" s="238"/>
      <c r="J50" s="211"/>
    </row>
    <row r="51" spans="2:10">
      <c r="B51" s="208"/>
      <c r="C51" s="221" t="s">
        <v>99</v>
      </c>
      <c r="D51" s="229" t="s">
        <v>195</v>
      </c>
      <c r="E51" s="209"/>
      <c r="F51" s="209"/>
      <c r="G51" s="222" t="s">
        <v>38</v>
      </c>
      <c r="H51" s="231">
        <v>208720</v>
      </c>
      <c r="I51" s="231">
        <v>281066</v>
      </c>
      <c r="J51" s="211"/>
    </row>
    <row r="52" spans="2:10">
      <c r="B52" s="208"/>
      <c r="C52" s="224"/>
      <c r="D52" s="209"/>
      <c r="E52" s="209"/>
      <c r="F52" s="209"/>
      <c r="G52" s="233"/>
      <c r="H52" s="234"/>
      <c r="I52" s="239"/>
      <c r="J52" s="211"/>
    </row>
    <row r="53" spans="2:10" ht="16.5" thickBot="1">
      <c r="B53" s="208" t="s">
        <v>28</v>
      </c>
      <c r="C53" s="240" t="s">
        <v>196</v>
      </c>
      <c r="D53" s="209"/>
      <c r="E53" s="209"/>
      <c r="F53" s="209"/>
      <c r="G53" s="241"/>
      <c r="H53" s="242">
        <f>H10-H30</f>
        <v>46167206</v>
      </c>
      <c r="I53" s="243">
        <f>I10-I30</f>
        <v>48643406</v>
      </c>
      <c r="J53" s="211"/>
    </row>
    <row r="54" spans="2:10" ht="16.5" thickTop="1">
      <c r="B54" s="208"/>
      <c r="C54" s="224"/>
      <c r="D54" s="209"/>
      <c r="E54" s="209"/>
      <c r="F54" s="209"/>
      <c r="G54" s="233"/>
      <c r="H54" s="234"/>
      <c r="I54" s="239"/>
      <c r="J54" s="211"/>
    </row>
    <row r="55" spans="2:10" ht="16.5" thickBot="1">
      <c r="B55" s="208" t="s">
        <v>36</v>
      </c>
      <c r="C55" s="236" t="s">
        <v>197</v>
      </c>
      <c r="D55" s="209"/>
      <c r="E55" s="209"/>
      <c r="F55" s="209"/>
      <c r="G55" s="219" t="s">
        <v>22</v>
      </c>
      <c r="H55" s="220">
        <f>H56+H60+H61+H62+H63+H64</f>
        <v>30874118</v>
      </c>
      <c r="I55" s="220">
        <f>I56+I60+I61+I62+I63+I64</f>
        <v>37074979</v>
      </c>
      <c r="J55" s="211"/>
    </row>
    <row r="56" spans="2:10">
      <c r="B56" s="208"/>
      <c r="C56" s="221" t="s">
        <v>14</v>
      </c>
      <c r="D56" s="209" t="s">
        <v>198</v>
      </c>
      <c r="E56" s="209"/>
      <c r="F56" s="209"/>
      <c r="G56" s="222"/>
      <c r="H56" s="223">
        <f>H57+H58+H59</f>
        <v>25444766</v>
      </c>
      <c r="I56" s="223">
        <f>I57+I58+I59</f>
        <v>31273928</v>
      </c>
      <c r="J56" s="211"/>
    </row>
    <row r="57" spans="2:10">
      <c r="B57" s="208"/>
      <c r="C57" s="224"/>
      <c r="D57" s="209" t="s">
        <v>199</v>
      </c>
      <c r="E57" s="209"/>
      <c r="F57" s="209"/>
      <c r="G57" s="225"/>
      <c r="H57" s="232">
        <v>1887298</v>
      </c>
      <c r="I57" s="232">
        <v>1974130</v>
      </c>
      <c r="J57" s="211"/>
    </row>
    <row r="58" spans="2:10">
      <c r="B58" s="208"/>
      <c r="C58" s="224"/>
      <c r="D58" s="209" t="s">
        <v>200</v>
      </c>
      <c r="E58" s="209"/>
      <c r="F58" s="209"/>
      <c r="G58" s="225"/>
      <c r="H58" s="232">
        <v>769653</v>
      </c>
      <c r="I58" s="232">
        <v>927322</v>
      </c>
      <c r="J58" s="211"/>
    </row>
    <row r="59" spans="2:10">
      <c r="B59" s="208"/>
      <c r="C59" s="224"/>
      <c r="D59" s="209" t="s">
        <v>201</v>
      </c>
      <c r="E59" s="209"/>
      <c r="F59" s="209"/>
      <c r="G59" s="225"/>
      <c r="H59" s="232">
        <v>22787815</v>
      </c>
      <c r="I59" s="232">
        <v>28372476</v>
      </c>
      <c r="J59" s="211"/>
    </row>
    <row r="60" spans="2:10">
      <c r="B60" s="208"/>
      <c r="C60" s="221" t="s">
        <v>16</v>
      </c>
      <c r="D60" s="229" t="s">
        <v>202</v>
      </c>
      <c r="E60" s="209"/>
      <c r="F60" s="209"/>
      <c r="G60" s="222"/>
      <c r="H60" s="244">
        <v>0</v>
      </c>
      <c r="I60" s="244">
        <v>0</v>
      </c>
      <c r="J60" s="211"/>
    </row>
    <row r="61" spans="2:10">
      <c r="B61" s="208"/>
      <c r="C61" s="221" t="s">
        <v>18</v>
      </c>
      <c r="D61" s="209" t="s">
        <v>203</v>
      </c>
      <c r="E61" s="209"/>
      <c r="F61" s="209"/>
      <c r="G61" s="222"/>
      <c r="H61" s="245">
        <v>2325414</v>
      </c>
      <c r="I61" s="245">
        <v>2746303</v>
      </c>
      <c r="J61" s="211"/>
    </row>
    <row r="62" spans="2:10">
      <c r="B62" s="208"/>
      <c r="C62" s="221" t="s">
        <v>34</v>
      </c>
      <c r="D62" s="229" t="s">
        <v>204</v>
      </c>
      <c r="E62" s="209"/>
      <c r="F62" s="209"/>
      <c r="G62" s="222"/>
      <c r="H62" s="245">
        <v>0</v>
      </c>
      <c r="I62" s="245">
        <v>0</v>
      </c>
      <c r="J62" s="211"/>
    </row>
    <row r="63" spans="2:10">
      <c r="B63" s="208"/>
      <c r="C63" s="221" t="s">
        <v>102</v>
      </c>
      <c r="D63" s="209" t="s">
        <v>205</v>
      </c>
      <c r="E63" s="209"/>
      <c r="F63" s="209"/>
      <c r="G63" s="222"/>
      <c r="H63" s="245">
        <v>0</v>
      </c>
      <c r="I63" s="245">
        <v>0</v>
      </c>
      <c r="J63" s="211"/>
    </row>
    <row r="64" spans="2:10">
      <c r="B64" s="208"/>
      <c r="C64" s="221" t="s">
        <v>99</v>
      </c>
      <c r="D64" s="229" t="s">
        <v>206</v>
      </c>
      <c r="E64" s="209"/>
      <c r="F64" s="209"/>
      <c r="G64" s="222" t="s">
        <v>38</v>
      </c>
      <c r="H64" s="245">
        <v>3103938</v>
      </c>
      <c r="I64" s="245">
        <v>3054748</v>
      </c>
      <c r="J64" s="211"/>
    </row>
    <row r="65" spans="2:10">
      <c r="B65" s="208"/>
      <c r="C65" s="224"/>
      <c r="D65" s="209"/>
      <c r="E65" s="209"/>
      <c r="F65" s="209"/>
      <c r="G65" s="233"/>
      <c r="H65" s="234"/>
      <c r="I65" s="239"/>
      <c r="J65" s="211"/>
    </row>
    <row r="66" spans="2:10" ht="16.5" thickBot="1">
      <c r="B66" s="208" t="s">
        <v>41</v>
      </c>
      <c r="C66" s="236" t="s">
        <v>207</v>
      </c>
      <c r="D66" s="209"/>
      <c r="E66" s="209"/>
      <c r="F66" s="209"/>
      <c r="G66" s="219" t="s">
        <v>22</v>
      </c>
      <c r="H66" s="220">
        <f>H67+H71+H72+H73+H74+H75+H76+H77+H78+H79+H80+H81</f>
        <v>48066218</v>
      </c>
      <c r="I66" s="220">
        <f>I67+I71+I72+I73+I74+I75+I76+I77+I78+I79+I80+I81</f>
        <v>54914904</v>
      </c>
      <c r="J66" s="211"/>
    </row>
    <row r="67" spans="2:10">
      <c r="B67" s="208"/>
      <c r="C67" s="221" t="s">
        <v>14</v>
      </c>
      <c r="D67" s="229" t="s">
        <v>208</v>
      </c>
      <c r="E67" s="209"/>
      <c r="F67" s="209"/>
      <c r="G67" s="222"/>
      <c r="H67" s="223">
        <f>H68+H69+H70</f>
        <v>575015</v>
      </c>
      <c r="I67" s="223">
        <f>I68+I69+I70</f>
        <v>464485</v>
      </c>
      <c r="J67" s="211"/>
    </row>
    <row r="68" spans="2:10">
      <c r="B68" s="208"/>
      <c r="C68" s="224"/>
      <c r="D68" s="229" t="s">
        <v>209</v>
      </c>
      <c r="E68" s="209"/>
      <c r="F68" s="209"/>
      <c r="G68" s="225"/>
      <c r="H68" s="237"/>
      <c r="I68" s="237"/>
      <c r="J68" s="211"/>
    </row>
    <row r="69" spans="2:10">
      <c r="B69" s="208"/>
      <c r="C69" s="224"/>
      <c r="D69" s="229" t="s">
        <v>210</v>
      </c>
      <c r="E69" s="209"/>
      <c r="F69" s="209"/>
      <c r="G69" s="225"/>
      <c r="H69" s="237"/>
      <c r="I69" s="237"/>
      <c r="J69" s="211"/>
    </row>
    <row r="70" spans="2:10">
      <c r="B70" s="208"/>
      <c r="C70" s="224"/>
      <c r="D70" s="209" t="s">
        <v>201</v>
      </c>
      <c r="E70" s="209"/>
      <c r="F70" s="209"/>
      <c r="G70" s="225"/>
      <c r="H70" s="232">
        <v>575015</v>
      </c>
      <c r="I70" s="232">
        <v>464485</v>
      </c>
      <c r="J70" s="211"/>
    </row>
    <row r="71" spans="2:10">
      <c r="B71" s="208"/>
      <c r="C71" s="221" t="s">
        <v>16</v>
      </c>
      <c r="D71" s="229" t="s">
        <v>211</v>
      </c>
      <c r="E71" s="209"/>
      <c r="F71" s="209"/>
      <c r="G71" s="222"/>
      <c r="H71" s="238"/>
      <c r="I71" s="238"/>
      <c r="J71" s="211"/>
    </row>
    <row r="72" spans="2:10">
      <c r="B72" s="208"/>
      <c r="C72" s="221" t="s">
        <v>18</v>
      </c>
      <c r="D72" s="229" t="s">
        <v>212</v>
      </c>
      <c r="E72" s="209"/>
      <c r="F72" s="209"/>
      <c r="G72" s="222"/>
      <c r="H72" s="232">
        <v>66194</v>
      </c>
      <c r="I72" s="232">
        <v>117424</v>
      </c>
      <c r="J72" s="211"/>
    </row>
    <row r="73" spans="2:10">
      <c r="B73" s="208"/>
      <c r="C73" s="221" t="s">
        <v>34</v>
      </c>
      <c r="D73" s="209" t="s">
        <v>213</v>
      </c>
      <c r="E73" s="209"/>
      <c r="F73" s="209"/>
      <c r="G73" s="222"/>
      <c r="H73" s="245">
        <v>11657677.949999999</v>
      </c>
      <c r="I73" s="245">
        <v>10541225</v>
      </c>
      <c r="J73" s="211"/>
    </row>
    <row r="74" spans="2:10">
      <c r="B74" s="208"/>
      <c r="C74" s="221" t="s">
        <v>102</v>
      </c>
      <c r="D74" s="209" t="s">
        <v>214</v>
      </c>
      <c r="E74" s="209"/>
      <c r="F74" s="209"/>
      <c r="G74" s="222"/>
      <c r="H74" s="245">
        <v>0</v>
      </c>
      <c r="I74" s="245">
        <v>0</v>
      </c>
      <c r="J74" s="211"/>
    </row>
    <row r="75" spans="2:10">
      <c r="B75" s="208"/>
      <c r="C75" s="221" t="s">
        <v>99</v>
      </c>
      <c r="D75" s="209" t="s">
        <v>215</v>
      </c>
      <c r="E75" s="209"/>
      <c r="F75" s="209"/>
      <c r="G75" s="222"/>
      <c r="H75" s="245">
        <v>2819113</v>
      </c>
      <c r="I75" s="245">
        <v>2799109</v>
      </c>
      <c r="J75" s="211"/>
    </row>
    <row r="76" spans="2:10">
      <c r="B76" s="208"/>
      <c r="C76" s="221" t="s">
        <v>216</v>
      </c>
      <c r="D76" s="209" t="s">
        <v>217</v>
      </c>
      <c r="E76" s="209"/>
      <c r="F76" s="209"/>
      <c r="G76" s="222"/>
      <c r="H76" s="245">
        <v>1634311</v>
      </c>
      <c r="I76" s="245">
        <v>1012197</v>
      </c>
      <c r="J76" s="211"/>
    </row>
    <row r="77" spans="2:10">
      <c r="B77" s="208"/>
      <c r="C77" s="221" t="s">
        <v>218</v>
      </c>
      <c r="D77" s="209" t="s">
        <v>219</v>
      </c>
      <c r="E77" s="209"/>
      <c r="F77" s="209"/>
      <c r="G77" s="222"/>
      <c r="H77" s="245">
        <v>553470</v>
      </c>
      <c r="I77" s="245">
        <v>627517</v>
      </c>
      <c r="J77" s="211"/>
    </row>
    <row r="78" spans="2:10">
      <c r="B78" s="208"/>
      <c r="C78" s="221" t="s">
        <v>220</v>
      </c>
      <c r="D78" s="209" t="s">
        <v>221</v>
      </c>
      <c r="E78" s="209"/>
      <c r="F78" s="209"/>
      <c r="G78" s="222"/>
      <c r="H78" s="245">
        <v>0</v>
      </c>
      <c r="I78" s="245">
        <v>0</v>
      </c>
      <c r="J78" s="211"/>
    </row>
    <row r="79" spans="2:10">
      <c r="B79" s="208"/>
      <c r="C79" s="221" t="s">
        <v>222</v>
      </c>
      <c r="D79" s="209" t="s">
        <v>223</v>
      </c>
      <c r="E79" s="209"/>
      <c r="F79" s="209"/>
      <c r="G79" s="222" t="s">
        <v>30</v>
      </c>
      <c r="H79" s="245">
        <v>1796328</v>
      </c>
      <c r="I79" s="245">
        <v>2514247</v>
      </c>
      <c r="J79" s="211"/>
    </row>
    <row r="80" spans="2:10">
      <c r="B80" s="208"/>
      <c r="C80" s="221" t="s">
        <v>224</v>
      </c>
      <c r="D80" s="209" t="s">
        <v>225</v>
      </c>
      <c r="E80" s="209"/>
      <c r="F80" s="209"/>
      <c r="G80" s="222" t="s">
        <v>30</v>
      </c>
      <c r="H80" s="245">
        <v>1465104</v>
      </c>
      <c r="I80" s="245">
        <v>1179576</v>
      </c>
      <c r="J80" s="211"/>
    </row>
    <row r="81" spans="2:10">
      <c r="B81" s="208"/>
      <c r="C81" s="221" t="s">
        <v>226</v>
      </c>
      <c r="D81" s="229" t="s">
        <v>227</v>
      </c>
      <c r="E81" s="209"/>
      <c r="F81" s="209"/>
      <c r="G81" s="222" t="s">
        <v>38</v>
      </c>
      <c r="H81" s="245">
        <v>27499005.050000001</v>
      </c>
      <c r="I81" s="245">
        <v>35659124</v>
      </c>
      <c r="J81" s="211"/>
    </row>
    <row r="82" spans="2:10">
      <c r="B82" s="208"/>
      <c r="C82" s="224"/>
      <c r="D82" s="209"/>
      <c r="E82" s="209"/>
      <c r="F82" s="209"/>
      <c r="G82" s="233"/>
      <c r="H82" s="234"/>
      <c r="I82" s="239"/>
      <c r="J82" s="211"/>
    </row>
    <row r="83" spans="2:10" ht="16.5" thickBot="1">
      <c r="B83" s="208" t="s">
        <v>50</v>
      </c>
      <c r="C83" s="240" t="s">
        <v>228</v>
      </c>
      <c r="D83" s="209"/>
      <c r="E83" s="209"/>
      <c r="F83" s="209"/>
      <c r="G83" s="241"/>
      <c r="H83" s="242">
        <f>H55-H66</f>
        <v>-17192100</v>
      </c>
      <c r="I83" s="242">
        <f>I55-I66</f>
        <v>-17839925</v>
      </c>
      <c r="J83" s="211"/>
    </row>
    <row r="84" spans="2:10" ht="16.5" thickTop="1">
      <c r="B84" s="208"/>
      <c r="C84" s="224"/>
      <c r="D84" s="209"/>
      <c r="E84" s="209"/>
      <c r="F84" s="209"/>
      <c r="G84" s="233"/>
      <c r="H84" s="234"/>
      <c r="I84" s="234"/>
      <c r="J84" s="211"/>
    </row>
    <row r="85" spans="2:10" ht="16.5" thickBot="1">
      <c r="B85" s="208" t="s">
        <v>54</v>
      </c>
      <c r="C85" s="236" t="s">
        <v>229</v>
      </c>
      <c r="D85" s="209"/>
      <c r="E85" s="209"/>
      <c r="F85" s="209"/>
      <c r="G85" s="241"/>
      <c r="H85" s="242">
        <f>H53+H83</f>
        <v>28975106</v>
      </c>
      <c r="I85" s="242">
        <f>I53+I83</f>
        <v>30803481</v>
      </c>
      <c r="J85" s="211"/>
    </row>
    <row r="86" spans="2:10" ht="16.5" thickTop="1">
      <c r="B86" s="208"/>
      <c r="C86" s="224"/>
      <c r="D86" s="209"/>
      <c r="E86" s="209"/>
      <c r="F86" s="209"/>
      <c r="G86" s="233"/>
      <c r="H86" s="246"/>
      <c r="I86" s="246"/>
      <c r="J86" s="211"/>
    </row>
    <row r="87" spans="2:10" ht="16.5" thickBot="1">
      <c r="B87" s="208" t="s">
        <v>58</v>
      </c>
      <c r="C87" s="240" t="s">
        <v>230</v>
      </c>
      <c r="D87" s="209"/>
      <c r="E87" s="209"/>
      <c r="F87" s="209"/>
      <c r="G87" s="219"/>
      <c r="H87" s="247">
        <v>6757281</v>
      </c>
      <c r="I87" s="247">
        <v>7244204</v>
      </c>
      <c r="J87" s="211"/>
    </row>
    <row r="88" spans="2:10">
      <c r="B88" s="208"/>
      <c r="C88" s="224"/>
      <c r="D88" s="209"/>
      <c r="E88" s="209"/>
      <c r="F88" s="209"/>
      <c r="G88" s="248"/>
      <c r="H88" s="249"/>
      <c r="I88" s="249"/>
      <c r="J88" s="211"/>
    </row>
    <row r="89" spans="2:10" ht="16.5" thickBot="1">
      <c r="B89" s="208" t="s">
        <v>60</v>
      </c>
      <c r="C89" s="236" t="s">
        <v>231</v>
      </c>
      <c r="D89" s="209"/>
      <c r="E89" s="209"/>
      <c r="F89" s="209"/>
      <c r="G89" s="241"/>
      <c r="H89" s="242">
        <f>H85-H87</f>
        <v>22217825</v>
      </c>
      <c r="I89" s="242">
        <f>I85-I87</f>
        <v>23559277</v>
      </c>
      <c r="J89" s="250"/>
    </row>
    <row r="90" spans="2:10" ht="17.25" thickTop="1" thickBot="1">
      <c r="B90" s="208"/>
      <c r="C90" s="209"/>
      <c r="D90" s="216"/>
      <c r="E90" s="209"/>
      <c r="F90" s="209"/>
      <c r="G90" s="213"/>
      <c r="H90" s="96"/>
      <c r="I90" s="96"/>
      <c r="J90" s="215"/>
    </row>
    <row r="91" spans="2:10" ht="17.25" thickTop="1" thickBot="1">
      <c r="B91" s="251"/>
      <c r="C91" s="252"/>
      <c r="D91" s="253"/>
      <c r="E91" s="253"/>
      <c r="F91" s="253"/>
      <c r="G91" s="254"/>
      <c r="H91" s="255"/>
      <c r="I91" s="255"/>
      <c r="J91" s="256"/>
    </row>
    <row r="92" spans="2:10" ht="16.5" thickTop="1">
      <c r="C92" s="257"/>
      <c r="J92" s="258"/>
    </row>
  </sheetData>
  <sheetProtection password="CC26" sheet="1"/>
  <mergeCells count="3">
    <mergeCell ref="D4:F4"/>
    <mergeCell ref="D5:F5"/>
    <mergeCell ref="D6:F6"/>
  </mergeCells>
  <printOptions verticalCentered="1"/>
  <pageMargins left="0.74803149606299213" right="0.74803149606299213" top="0.98425196850393704" bottom="0.98425196850393704" header="0.51181102362204722" footer="0.51181102362204722"/>
  <pageSetup paperSize="9" scale="4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zoomScale="75" zoomScaleNormal="75" workbookViewId="0">
      <selection sqref="A1:XFD1048576"/>
    </sheetView>
  </sheetViews>
  <sheetFormatPr defaultRowHeight="15.75"/>
  <cols>
    <col min="1" max="1" width="3.5703125" style="4" customWidth="1"/>
    <col min="2" max="5" width="9.140625" style="4"/>
    <col min="6" max="6" width="45.140625" style="4" customWidth="1"/>
    <col min="7" max="7" width="13" style="84" customWidth="1"/>
    <col min="8" max="9" width="22" style="4" customWidth="1"/>
    <col min="10" max="10" width="22.140625" style="4" customWidth="1"/>
    <col min="11" max="11" width="22.28515625" style="4" customWidth="1"/>
    <col min="12" max="12" width="22" style="4" customWidth="1"/>
    <col min="13" max="13" width="20.7109375" style="4" customWidth="1"/>
    <col min="14" max="14" width="6.85546875" style="4" customWidth="1"/>
    <col min="15" max="15" width="9.140625" style="4"/>
    <col min="16" max="16" width="13" style="4" bestFit="1" customWidth="1"/>
    <col min="17" max="16384" width="9.140625" style="4"/>
  </cols>
  <sheetData>
    <row r="1" spans="1:14" ht="16.5" thickBo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3"/>
    </row>
    <row r="2" spans="1:14" ht="16.5" thickTop="1">
      <c r="A2" s="1"/>
      <c r="B2" s="5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8"/>
    </row>
    <row r="3" spans="1:14" ht="15.75" customHeight="1">
      <c r="A3" s="1"/>
      <c r="B3" s="9"/>
      <c r="C3" s="10"/>
      <c r="D3" s="11"/>
      <c r="E3" s="12"/>
      <c r="F3" s="262" t="s">
        <v>0</v>
      </c>
      <c r="G3" s="262"/>
      <c r="H3" s="262"/>
      <c r="I3" s="11"/>
      <c r="J3" s="11"/>
      <c r="K3" s="13"/>
      <c r="L3" s="11"/>
      <c r="M3" s="13"/>
      <c r="N3" s="14"/>
    </row>
    <row r="4" spans="1:14">
      <c r="A4" s="1"/>
      <c r="B4" s="9"/>
      <c r="C4" s="10"/>
      <c r="D4" s="11"/>
      <c r="E4" s="12"/>
      <c r="F4" s="263" t="s">
        <v>1</v>
      </c>
      <c r="G4" s="263"/>
      <c r="H4" s="263"/>
      <c r="I4" s="10"/>
      <c r="J4" s="10"/>
      <c r="K4" s="10"/>
      <c r="L4" s="10"/>
      <c r="M4" s="10"/>
      <c r="N4" s="14"/>
    </row>
    <row r="5" spans="1:14">
      <c r="A5" s="1"/>
      <c r="B5" s="9"/>
      <c r="C5" s="10"/>
      <c r="D5" s="12"/>
      <c r="E5" s="15"/>
      <c r="F5" s="264" t="s">
        <v>2</v>
      </c>
      <c r="G5" s="264"/>
      <c r="H5" s="264"/>
      <c r="I5" s="10"/>
      <c r="J5" s="10"/>
      <c r="K5" s="10"/>
      <c r="L5" s="10"/>
      <c r="M5" s="10"/>
      <c r="N5" s="14"/>
    </row>
    <row r="6" spans="1:14" ht="21.75" customHeight="1">
      <c r="A6" s="1"/>
      <c r="B6" s="9"/>
      <c r="C6" s="10"/>
      <c r="D6" s="10"/>
      <c r="E6" s="10"/>
      <c r="F6" s="10"/>
      <c r="G6" s="16"/>
      <c r="H6" s="265" t="s">
        <v>3</v>
      </c>
      <c r="I6" s="266"/>
      <c r="J6" s="266"/>
      <c r="K6" s="265" t="s">
        <v>4</v>
      </c>
      <c r="L6" s="266"/>
      <c r="M6" s="266"/>
      <c r="N6" s="14"/>
    </row>
    <row r="7" spans="1:14" ht="22.5" customHeight="1" thickBot="1">
      <c r="A7" s="1"/>
      <c r="B7" s="9"/>
      <c r="C7" s="267" t="s">
        <v>5</v>
      </c>
      <c r="D7" s="268"/>
      <c r="E7" s="268"/>
      <c r="F7" s="10"/>
      <c r="G7" s="16"/>
      <c r="H7" s="17"/>
      <c r="I7" s="18" t="s">
        <v>6</v>
      </c>
      <c r="J7" s="17"/>
      <c r="K7" s="17"/>
      <c r="L7" s="18" t="s">
        <v>7</v>
      </c>
      <c r="M7" s="17"/>
      <c r="N7" s="14"/>
    </row>
    <row r="8" spans="1:14" ht="16.5" thickTop="1">
      <c r="A8" s="1"/>
      <c r="B8" s="19"/>
      <c r="C8" s="20"/>
      <c r="D8" s="20"/>
      <c r="E8" s="20"/>
      <c r="F8" s="20"/>
      <c r="G8" s="21" t="s">
        <v>8</v>
      </c>
      <c r="H8" s="22" t="s">
        <v>9</v>
      </c>
      <c r="I8" s="23" t="s">
        <v>10</v>
      </c>
      <c r="J8" s="24" t="s">
        <v>11</v>
      </c>
      <c r="K8" s="22" t="s">
        <v>9</v>
      </c>
      <c r="L8" s="23" t="s">
        <v>10</v>
      </c>
      <c r="M8" s="24" t="s">
        <v>11</v>
      </c>
      <c r="N8" s="14"/>
    </row>
    <row r="9" spans="1:14" s="32" customFormat="1" ht="16.5" thickBot="1">
      <c r="A9" s="25"/>
      <c r="B9" s="26" t="s">
        <v>12</v>
      </c>
      <c r="C9" s="15" t="s">
        <v>13</v>
      </c>
      <c r="D9" s="15"/>
      <c r="E9" s="15"/>
      <c r="F9" s="15"/>
      <c r="G9" s="27"/>
      <c r="H9" s="28">
        <f>H10+H11+H12</f>
        <v>3787360</v>
      </c>
      <c r="I9" s="29">
        <f>I10+I11+I12</f>
        <v>7107944</v>
      </c>
      <c r="J9" s="30">
        <f t="shared" ref="J9:J14" si="0">H9+I9</f>
        <v>10895304</v>
      </c>
      <c r="K9" s="28">
        <f>K10+K11+K12</f>
        <v>2950907</v>
      </c>
      <c r="L9" s="29">
        <f>L10+L11+L12</f>
        <v>5230774</v>
      </c>
      <c r="M9" s="30">
        <f t="shared" ref="M9:M14" si="1">K9+L9</f>
        <v>8181681</v>
      </c>
      <c r="N9" s="31"/>
    </row>
    <row r="10" spans="1:14">
      <c r="A10" s="1"/>
      <c r="B10" s="9"/>
      <c r="C10" s="33" t="s">
        <v>14</v>
      </c>
      <c r="D10" s="10" t="s">
        <v>15</v>
      </c>
      <c r="E10" s="10"/>
      <c r="F10" s="10"/>
      <c r="G10" s="34"/>
      <c r="H10" s="35">
        <v>3787360</v>
      </c>
      <c r="I10" s="36"/>
      <c r="J10" s="37">
        <f t="shared" si="0"/>
        <v>3787360</v>
      </c>
      <c r="K10" s="35">
        <v>2950907</v>
      </c>
      <c r="L10" s="36"/>
      <c r="M10" s="37">
        <f t="shared" si="1"/>
        <v>2950907</v>
      </c>
      <c r="N10" s="14"/>
    </row>
    <row r="11" spans="1:14">
      <c r="A11" s="1"/>
      <c r="B11" s="9"/>
      <c r="C11" s="33" t="s">
        <v>16</v>
      </c>
      <c r="D11" s="10" t="s">
        <v>17</v>
      </c>
      <c r="E11" s="10"/>
      <c r="F11" s="10"/>
      <c r="G11" s="34"/>
      <c r="H11" s="35"/>
      <c r="I11" s="36">
        <v>7107944</v>
      </c>
      <c r="J11" s="37">
        <f t="shared" si="0"/>
        <v>7107944</v>
      </c>
      <c r="K11" s="35"/>
      <c r="L11" s="36">
        <v>5230774</v>
      </c>
      <c r="M11" s="37">
        <f t="shared" si="1"/>
        <v>5230774</v>
      </c>
      <c r="N11" s="14"/>
    </row>
    <row r="12" spans="1:14">
      <c r="A12" s="1"/>
      <c r="B12" s="9"/>
      <c r="C12" s="33" t="s">
        <v>18</v>
      </c>
      <c r="D12" s="10" t="s">
        <v>19</v>
      </c>
      <c r="E12" s="10"/>
      <c r="F12" s="10"/>
      <c r="G12" s="34"/>
      <c r="H12" s="35"/>
      <c r="I12" s="36"/>
      <c r="J12" s="37">
        <f t="shared" si="0"/>
        <v>0</v>
      </c>
      <c r="K12" s="35"/>
      <c r="L12" s="36"/>
      <c r="M12" s="37">
        <f t="shared" si="1"/>
        <v>0</v>
      </c>
      <c r="N12" s="14"/>
    </row>
    <row r="13" spans="1:14" s="32" customFormat="1" ht="16.5" thickBot="1">
      <c r="A13" s="25"/>
      <c r="B13" s="26" t="s">
        <v>20</v>
      </c>
      <c r="C13" s="38" t="s">
        <v>21</v>
      </c>
      <c r="D13" s="15"/>
      <c r="E13" s="15"/>
      <c r="F13" s="15"/>
      <c r="G13" s="39" t="s">
        <v>22</v>
      </c>
      <c r="H13" s="28">
        <f>H14+H15</f>
        <v>157996637</v>
      </c>
      <c r="I13" s="29">
        <f>I14+I15</f>
        <v>466805771</v>
      </c>
      <c r="J13" s="30">
        <f t="shared" si="0"/>
        <v>624802408</v>
      </c>
      <c r="K13" s="28">
        <f>K14+K15</f>
        <v>146639435</v>
      </c>
      <c r="L13" s="29">
        <f>L14+L15</f>
        <v>356262628</v>
      </c>
      <c r="M13" s="30">
        <f t="shared" si="1"/>
        <v>502902063</v>
      </c>
      <c r="N13" s="31"/>
    </row>
    <row r="14" spans="1:14">
      <c r="A14" s="1"/>
      <c r="B14" s="9"/>
      <c r="C14" s="33" t="s">
        <v>14</v>
      </c>
      <c r="D14" s="40" t="s">
        <v>23</v>
      </c>
      <c r="E14" s="10"/>
      <c r="F14" s="10"/>
      <c r="G14" s="34"/>
      <c r="H14" s="35">
        <v>32912133</v>
      </c>
      <c r="I14" s="41">
        <v>439444513</v>
      </c>
      <c r="J14" s="37">
        <f t="shared" si="0"/>
        <v>472356646</v>
      </c>
      <c r="K14" s="35">
        <v>35321733</v>
      </c>
      <c r="L14" s="41">
        <v>343877886</v>
      </c>
      <c r="M14" s="37">
        <f t="shared" si="1"/>
        <v>379199619</v>
      </c>
      <c r="N14" s="14"/>
    </row>
    <row r="15" spans="1:14">
      <c r="A15" s="1"/>
      <c r="B15" s="9"/>
      <c r="C15" s="33" t="s">
        <v>16</v>
      </c>
      <c r="D15" s="10" t="s">
        <v>24</v>
      </c>
      <c r="E15" s="10"/>
      <c r="F15" s="10"/>
      <c r="G15" s="34"/>
      <c r="H15" s="42">
        <f>H16+H17+H18</f>
        <v>125084504</v>
      </c>
      <c r="I15" s="43">
        <f>I16+I17+I18</f>
        <v>27361258</v>
      </c>
      <c r="J15" s="37">
        <f>H15+I15</f>
        <v>152445762</v>
      </c>
      <c r="K15" s="42">
        <f>K16+K17+K18</f>
        <v>111317702</v>
      </c>
      <c r="L15" s="43">
        <f>L16+L17+L18</f>
        <v>12384742</v>
      </c>
      <c r="M15" s="37">
        <f>K15+L15</f>
        <v>123702444</v>
      </c>
      <c r="N15" s="14"/>
    </row>
    <row r="16" spans="1:14">
      <c r="A16" s="1"/>
      <c r="B16" s="9"/>
      <c r="C16" s="40"/>
      <c r="D16" s="10" t="s">
        <v>25</v>
      </c>
      <c r="E16" s="10"/>
      <c r="F16" s="10"/>
      <c r="G16" s="44"/>
      <c r="H16" s="45"/>
      <c r="I16" s="46"/>
      <c r="J16" s="47">
        <f t="shared" ref="J16:J58" si="2">H16+I16</f>
        <v>0</v>
      </c>
      <c r="K16" s="45"/>
      <c r="L16" s="46"/>
      <c r="M16" s="47">
        <f t="shared" ref="M16:M58" si="3">K16+L16</f>
        <v>0</v>
      </c>
      <c r="N16" s="14"/>
    </row>
    <row r="17" spans="1:14">
      <c r="A17" s="1"/>
      <c r="B17" s="9"/>
      <c r="C17" s="40"/>
      <c r="D17" s="10" t="s">
        <v>26</v>
      </c>
      <c r="E17" s="10"/>
      <c r="F17" s="10"/>
      <c r="G17" s="44"/>
      <c r="H17" s="48">
        <v>125084504</v>
      </c>
      <c r="I17" s="49">
        <v>27361258</v>
      </c>
      <c r="J17" s="47">
        <f t="shared" si="2"/>
        <v>152445762</v>
      </c>
      <c r="K17" s="48">
        <v>111317702</v>
      </c>
      <c r="L17" s="49">
        <v>12384742</v>
      </c>
      <c r="M17" s="50">
        <f t="shared" si="3"/>
        <v>123702444</v>
      </c>
      <c r="N17" s="14"/>
    </row>
    <row r="18" spans="1:14">
      <c r="A18" s="1"/>
      <c r="B18" s="9"/>
      <c r="C18" s="40"/>
      <c r="D18" s="10" t="s">
        <v>27</v>
      </c>
      <c r="E18" s="10"/>
      <c r="F18" s="10"/>
      <c r="G18" s="51"/>
      <c r="H18" s="45"/>
      <c r="I18" s="46"/>
      <c r="J18" s="47">
        <f t="shared" si="2"/>
        <v>0</v>
      </c>
      <c r="K18" s="45"/>
      <c r="L18" s="46"/>
      <c r="M18" s="47">
        <f t="shared" si="3"/>
        <v>0</v>
      </c>
      <c r="N18" s="14"/>
    </row>
    <row r="19" spans="1:14" s="32" customFormat="1" ht="16.5" thickBot="1">
      <c r="A19" s="25"/>
      <c r="B19" s="26" t="s">
        <v>28</v>
      </c>
      <c r="C19" s="38" t="s">
        <v>29</v>
      </c>
      <c r="D19" s="15"/>
      <c r="E19" s="15"/>
      <c r="F19" s="15"/>
      <c r="G19" s="39" t="s">
        <v>30</v>
      </c>
      <c r="H19" s="28">
        <f>H20+H21+H22+H23</f>
        <v>0</v>
      </c>
      <c r="I19" s="29">
        <f>I20+I21+I22+I23</f>
        <v>23149801</v>
      </c>
      <c r="J19" s="30">
        <f t="shared" si="2"/>
        <v>23149801</v>
      </c>
      <c r="K19" s="28">
        <f>K20+K21+K22+K23</f>
        <v>0</v>
      </c>
      <c r="L19" s="29">
        <f>L20+L21+L22+L23</f>
        <v>20611335</v>
      </c>
      <c r="M19" s="30">
        <f t="shared" si="3"/>
        <v>20611335</v>
      </c>
      <c r="N19" s="31"/>
    </row>
    <row r="20" spans="1:14">
      <c r="A20" s="1"/>
      <c r="B20" s="9"/>
      <c r="C20" s="33" t="s">
        <v>14</v>
      </c>
      <c r="D20" s="10" t="s">
        <v>31</v>
      </c>
      <c r="E20" s="10"/>
      <c r="F20" s="10"/>
      <c r="G20" s="34"/>
      <c r="H20" s="35"/>
      <c r="I20" s="36"/>
      <c r="J20" s="37">
        <f t="shared" si="2"/>
        <v>0</v>
      </c>
      <c r="K20" s="35"/>
      <c r="L20" s="36"/>
      <c r="M20" s="37">
        <f t="shared" si="3"/>
        <v>0</v>
      </c>
      <c r="N20" s="14"/>
    </row>
    <row r="21" spans="1:14">
      <c r="A21" s="1"/>
      <c r="B21" s="9"/>
      <c r="C21" s="33" t="s">
        <v>16</v>
      </c>
      <c r="D21" s="10" t="s">
        <v>32</v>
      </c>
      <c r="E21" s="10"/>
      <c r="F21" s="10"/>
      <c r="G21" s="34"/>
      <c r="H21" s="35"/>
      <c r="I21" s="36"/>
      <c r="J21" s="37">
        <f t="shared" si="2"/>
        <v>0</v>
      </c>
      <c r="K21" s="35"/>
      <c r="L21" s="36"/>
      <c r="M21" s="37">
        <f t="shared" si="3"/>
        <v>0</v>
      </c>
      <c r="N21" s="14"/>
    </row>
    <row r="22" spans="1:14">
      <c r="A22" s="1"/>
      <c r="B22" s="9"/>
      <c r="C22" s="33" t="s">
        <v>18</v>
      </c>
      <c r="D22" s="10" t="s">
        <v>33</v>
      </c>
      <c r="E22" s="10"/>
      <c r="F22" s="10"/>
      <c r="G22" s="34"/>
      <c r="H22" s="35"/>
      <c r="I22" s="36"/>
      <c r="J22" s="37">
        <f t="shared" si="2"/>
        <v>0</v>
      </c>
      <c r="K22" s="35"/>
      <c r="L22" s="36"/>
      <c r="M22" s="37">
        <f t="shared" si="3"/>
        <v>0</v>
      </c>
      <c r="N22" s="14"/>
    </row>
    <row r="23" spans="1:14">
      <c r="A23" s="1"/>
      <c r="B23" s="9"/>
      <c r="C23" s="33" t="s">
        <v>34</v>
      </c>
      <c r="D23" s="52" t="s">
        <v>35</v>
      </c>
      <c r="E23" s="10"/>
      <c r="F23" s="10"/>
      <c r="G23" s="34"/>
      <c r="H23" s="35"/>
      <c r="I23" s="41">
        <v>23149801</v>
      </c>
      <c r="J23" s="37">
        <f t="shared" si="2"/>
        <v>23149801</v>
      </c>
      <c r="K23" s="35"/>
      <c r="L23" s="41">
        <v>20611335</v>
      </c>
      <c r="M23" s="37">
        <f t="shared" si="3"/>
        <v>20611335</v>
      </c>
      <c r="N23" s="14"/>
    </row>
    <row r="24" spans="1:14" s="32" customFormat="1" ht="16.5" thickBot="1">
      <c r="A24" s="25"/>
      <c r="B24" s="26" t="s">
        <v>36</v>
      </c>
      <c r="C24" s="12" t="s">
        <v>37</v>
      </c>
      <c r="D24" s="15"/>
      <c r="E24" s="15"/>
      <c r="F24" s="15"/>
      <c r="G24" s="39" t="s">
        <v>38</v>
      </c>
      <c r="H24" s="28">
        <f>H25+H26</f>
        <v>299906007</v>
      </c>
      <c r="I24" s="29">
        <f>I25+I26</f>
        <v>127903120</v>
      </c>
      <c r="J24" s="30">
        <f t="shared" si="2"/>
        <v>427809127</v>
      </c>
      <c r="K24" s="28">
        <f>K25+K26</f>
        <v>285481094</v>
      </c>
      <c r="L24" s="29">
        <f>L25+L26</f>
        <v>167895542</v>
      </c>
      <c r="M24" s="30">
        <f t="shared" si="3"/>
        <v>453376636</v>
      </c>
      <c r="N24" s="31"/>
    </row>
    <row r="25" spans="1:14">
      <c r="A25" s="1"/>
      <c r="B25" s="9"/>
      <c r="C25" s="33" t="s">
        <v>14</v>
      </c>
      <c r="D25" s="10" t="s">
        <v>39</v>
      </c>
      <c r="E25" s="10"/>
      <c r="F25" s="10"/>
      <c r="G25" s="34"/>
      <c r="H25" s="53">
        <f>126801459-52</f>
        <v>126801407</v>
      </c>
      <c r="I25" s="41">
        <v>86583764</v>
      </c>
      <c r="J25" s="37">
        <f t="shared" si="2"/>
        <v>213385171</v>
      </c>
      <c r="K25" s="53">
        <v>133575416</v>
      </c>
      <c r="L25" s="41">
        <v>118249011</v>
      </c>
      <c r="M25" s="37">
        <f t="shared" si="3"/>
        <v>251824427</v>
      </c>
      <c r="N25" s="14"/>
    </row>
    <row r="26" spans="1:14">
      <c r="A26" s="1"/>
      <c r="B26" s="9"/>
      <c r="C26" s="33" t="s">
        <v>16</v>
      </c>
      <c r="D26" s="10" t="s">
        <v>40</v>
      </c>
      <c r="E26" s="10"/>
      <c r="F26" s="10"/>
      <c r="G26" s="34"/>
      <c r="H26" s="53">
        <f>173104651-51</f>
        <v>173104600</v>
      </c>
      <c r="I26" s="41">
        <v>41319356</v>
      </c>
      <c r="J26" s="37">
        <f t="shared" si="2"/>
        <v>214423956</v>
      </c>
      <c r="K26" s="53">
        <v>151905678</v>
      </c>
      <c r="L26" s="41">
        <v>49646531</v>
      </c>
      <c r="M26" s="37">
        <f t="shared" si="3"/>
        <v>201552209</v>
      </c>
      <c r="N26" s="14"/>
    </row>
    <row r="27" spans="1:14" s="32" customFormat="1" ht="16.5" thickBot="1">
      <c r="A27" s="25"/>
      <c r="B27" s="26" t="s">
        <v>41</v>
      </c>
      <c r="C27" s="12" t="s">
        <v>42</v>
      </c>
      <c r="D27" s="15"/>
      <c r="E27" s="15"/>
      <c r="F27" s="15"/>
      <c r="G27" s="39" t="s">
        <v>43</v>
      </c>
      <c r="H27" s="28">
        <f>H28+H31+H34</f>
        <v>1802854</v>
      </c>
      <c r="I27" s="29">
        <f>I28+I31+I34</f>
        <v>0</v>
      </c>
      <c r="J27" s="30">
        <f t="shared" si="2"/>
        <v>1802854</v>
      </c>
      <c r="K27" s="28">
        <f>K28+K31+K34</f>
        <v>1882380</v>
      </c>
      <c r="L27" s="29">
        <f>L28+L31+L34</f>
        <v>0</v>
      </c>
      <c r="M27" s="30">
        <f t="shared" si="3"/>
        <v>1882380</v>
      </c>
      <c r="N27" s="31"/>
    </row>
    <row r="28" spans="1:14">
      <c r="A28" s="1"/>
      <c r="B28" s="9"/>
      <c r="C28" s="33" t="s">
        <v>14</v>
      </c>
      <c r="D28" s="52" t="s">
        <v>44</v>
      </c>
      <c r="E28" s="10"/>
      <c r="F28" s="10"/>
      <c r="G28" s="34"/>
      <c r="H28" s="54">
        <f>H29+H30</f>
        <v>394723</v>
      </c>
      <c r="I28" s="43">
        <f>I29+I30</f>
        <v>0</v>
      </c>
      <c r="J28" s="37">
        <f t="shared" si="2"/>
        <v>394723</v>
      </c>
      <c r="K28" s="54">
        <f>K29+K30</f>
        <v>428611</v>
      </c>
      <c r="L28" s="43">
        <f>L29+L30</f>
        <v>0</v>
      </c>
      <c r="M28" s="37">
        <f t="shared" si="3"/>
        <v>428611</v>
      </c>
      <c r="N28" s="14"/>
    </row>
    <row r="29" spans="1:14">
      <c r="A29" s="1"/>
      <c r="B29" s="9"/>
      <c r="C29" s="33"/>
      <c r="D29" s="52" t="s">
        <v>45</v>
      </c>
      <c r="E29" s="10"/>
      <c r="F29" s="10"/>
      <c r="G29" s="55"/>
      <c r="H29" s="56">
        <v>493404</v>
      </c>
      <c r="I29" s="57"/>
      <c r="J29" s="37">
        <f t="shared" si="2"/>
        <v>493404</v>
      </c>
      <c r="K29" s="56">
        <v>535722</v>
      </c>
      <c r="L29" s="57"/>
      <c r="M29" s="37">
        <f t="shared" si="3"/>
        <v>535722</v>
      </c>
      <c r="N29" s="14"/>
    </row>
    <row r="30" spans="1:14">
      <c r="A30" s="1"/>
      <c r="B30" s="9"/>
      <c r="C30" s="33"/>
      <c r="D30" s="52" t="s">
        <v>46</v>
      </c>
      <c r="E30" s="10"/>
      <c r="F30" s="10"/>
      <c r="G30" s="58"/>
      <c r="H30" s="59">
        <v>-98681</v>
      </c>
      <c r="I30" s="60"/>
      <c r="J30" s="37">
        <f t="shared" si="2"/>
        <v>-98681</v>
      </c>
      <c r="K30" s="59">
        <v>-107111</v>
      </c>
      <c r="L30" s="60"/>
      <c r="M30" s="37">
        <f t="shared" si="3"/>
        <v>-107111</v>
      </c>
      <c r="N30" s="14"/>
    </row>
    <row r="31" spans="1:14">
      <c r="A31" s="1"/>
      <c r="B31" s="9"/>
      <c r="C31" s="33" t="s">
        <v>16</v>
      </c>
      <c r="D31" s="52" t="s">
        <v>47</v>
      </c>
      <c r="E31" s="10"/>
      <c r="F31" s="10"/>
      <c r="G31" s="61"/>
      <c r="H31" s="62">
        <f>H32+H33</f>
        <v>473289</v>
      </c>
      <c r="I31" s="43">
        <f>I32+I33</f>
        <v>0</v>
      </c>
      <c r="J31" s="37">
        <f t="shared" si="2"/>
        <v>473289</v>
      </c>
      <c r="K31" s="62">
        <f>K32+K33</f>
        <v>649687</v>
      </c>
      <c r="L31" s="43">
        <f>L32+L33</f>
        <v>0</v>
      </c>
      <c r="M31" s="37">
        <f t="shared" si="3"/>
        <v>649687</v>
      </c>
      <c r="N31" s="14"/>
    </row>
    <row r="32" spans="1:14">
      <c r="A32" s="1"/>
      <c r="B32" s="9"/>
      <c r="C32" s="33"/>
      <c r="D32" s="52" t="s">
        <v>45</v>
      </c>
      <c r="E32" s="10"/>
      <c r="F32" s="10"/>
      <c r="G32" s="55"/>
      <c r="H32" s="56">
        <v>789009</v>
      </c>
      <c r="I32" s="57"/>
      <c r="J32" s="37">
        <f t="shared" si="2"/>
        <v>789009</v>
      </c>
      <c r="K32" s="56">
        <v>1138881</v>
      </c>
      <c r="L32" s="57"/>
      <c r="M32" s="37">
        <f t="shared" si="3"/>
        <v>1138881</v>
      </c>
      <c r="N32" s="14"/>
    </row>
    <row r="33" spans="1:14">
      <c r="A33" s="1"/>
      <c r="B33" s="9"/>
      <c r="C33" s="33"/>
      <c r="D33" s="52" t="s">
        <v>46</v>
      </c>
      <c r="E33" s="10"/>
      <c r="F33" s="10"/>
      <c r="G33" s="58"/>
      <c r="H33" s="59">
        <v>-315720</v>
      </c>
      <c r="I33" s="60"/>
      <c r="J33" s="37">
        <f t="shared" si="2"/>
        <v>-315720</v>
      </c>
      <c r="K33" s="59">
        <v>-489194</v>
      </c>
      <c r="L33" s="60"/>
      <c r="M33" s="37">
        <f t="shared" si="3"/>
        <v>-489194</v>
      </c>
      <c r="N33" s="14"/>
    </row>
    <row r="34" spans="1:14">
      <c r="A34" s="1"/>
      <c r="B34" s="9"/>
      <c r="C34" s="63" t="s">
        <v>18</v>
      </c>
      <c r="D34" s="52" t="s">
        <v>48</v>
      </c>
      <c r="E34" s="10"/>
      <c r="F34" s="10"/>
      <c r="G34" s="34"/>
      <c r="H34" s="54">
        <f>H35+H36</f>
        <v>934842</v>
      </c>
      <c r="I34" s="43">
        <f>I35+I36</f>
        <v>0</v>
      </c>
      <c r="J34" s="37">
        <f t="shared" si="2"/>
        <v>934842</v>
      </c>
      <c r="K34" s="54">
        <f>K35+K36</f>
        <v>804082</v>
      </c>
      <c r="L34" s="43">
        <f>L35+L36</f>
        <v>0</v>
      </c>
      <c r="M34" s="37">
        <f t="shared" si="3"/>
        <v>804082</v>
      </c>
      <c r="N34" s="14"/>
    </row>
    <row r="35" spans="1:14">
      <c r="A35" s="1"/>
      <c r="B35" s="9"/>
      <c r="C35" s="33"/>
      <c r="D35" s="52" t="s">
        <v>45</v>
      </c>
      <c r="E35" s="10"/>
      <c r="F35" s="10"/>
      <c r="G35" s="55"/>
      <c r="H35" s="56">
        <v>11366165</v>
      </c>
      <c r="I35" s="57"/>
      <c r="J35" s="37">
        <f t="shared" si="2"/>
        <v>11366165</v>
      </c>
      <c r="K35" s="56">
        <v>10227817</v>
      </c>
      <c r="L35" s="57"/>
      <c r="M35" s="37">
        <f t="shared" si="3"/>
        <v>10227817</v>
      </c>
      <c r="N35" s="14"/>
    </row>
    <row r="36" spans="1:14">
      <c r="A36" s="1"/>
      <c r="B36" s="9"/>
      <c r="C36" s="33"/>
      <c r="D36" s="10" t="s">
        <v>49</v>
      </c>
      <c r="E36" s="10"/>
      <c r="F36" s="10"/>
      <c r="G36" s="58"/>
      <c r="H36" s="59">
        <v>-10431323</v>
      </c>
      <c r="I36" s="60"/>
      <c r="J36" s="37">
        <f t="shared" si="2"/>
        <v>-10431323</v>
      </c>
      <c r="K36" s="59">
        <v>-9423735</v>
      </c>
      <c r="L36" s="60"/>
      <c r="M36" s="37">
        <f t="shared" si="3"/>
        <v>-9423735</v>
      </c>
      <c r="N36" s="14"/>
    </row>
    <row r="37" spans="1:14" s="32" customFormat="1" ht="16.5" thickBot="1">
      <c r="A37" s="25"/>
      <c r="B37" s="26" t="s">
        <v>50</v>
      </c>
      <c r="C37" s="38" t="s">
        <v>51</v>
      </c>
      <c r="D37" s="15"/>
      <c r="E37" s="15"/>
      <c r="F37" s="15"/>
      <c r="G37" s="39"/>
      <c r="H37" s="28">
        <f>H38+H39+H40</f>
        <v>3585755</v>
      </c>
      <c r="I37" s="29">
        <f>I38+I39+I40</f>
        <v>588167</v>
      </c>
      <c r="J37" s="30">
        <f t="shared" si="2"/>
        <v>4173922</v>
      </c>
      <c r="K37" s="28">
        <f>K38+K39+K40</f>
        <v>2654254</v>
      </c>
      <c r="L37" s="29">
        <f>L38+L39+L40</f>
        <v>1492434</v>
      </c>
      <c r="M37" s="30">
        <f t="shared" si="3"/>
        <v>4146688</v>
      </c>
      <c r="N37" s="31"/>
    </row>
    <row r="38" spans="1:14">
      <c r="A38" s="1"/>
      <c r="B38" s="9"/>
      <c r="C38" s="33" t="s">
        <v>14</v>
      </c>
      <c r="D38" s="10" t="s">
        <v>52</v>
      </c>
      <c r="E38" s="10"/>
      <c r="F38" s="10"/>
      <c r="G38" s="34"/>
      <c r="H38" s="53">
        <v>3585714</v>
      </c>
      <c r="I38" s="41">
        <v>571909</v>
      </c>
      <c r="J38" s="37">
        <f t="shared" si="2"/>
        <v>4157623</v>
      </c>
      <c r="K38" s="53">
        <v>2654073</v>
      </c>
      <c r="L38" s="41">
        <v>1421045</v>
      </c>
      <c r="M38" s="37">
        <f t="shared" si="3"/>
        <v>4075118</v>
      </c>
      <c r="N38" s="14"/>
    </row>
    <row r="39" spans="1:14">
      <c r="A39" s="1"/>
      <c r="B39" s="9"/>
      <c r="C39" s="33" t="s">
        <v>16</v>
      </c>
      <c r="D39" s="10" t="s">
        <v>53</v>
      </c>
      <c r="E39" s="10"/>
      <c r="F39" s="10"/>
      <c r="G39" s="34"/>
      <c r="H39" s="53">
        <v>0</v>
      </c>
      <c r="I39" s="41">
        <v>16258</v>
      </c>
      <c r="J39" s="37">
        <f t="shared" si="2"/>
        <v>16258</v>
      </c>
      <c r="K39" s="53">
        <v>0</v>
      </c>
      <c r="L39" s="41">
        <v>71389</v>
      </c>
      <c r="M39" s="37">
        <f t="shared" si="3"/>
        <v>71389</v>
      </c>
      <c r="N39" s="14"/>
    </row>
    <row r="40" spans="1:14">
      <c r="A40" s="1"/>
      <c r="B40" s="9"/>
      <c r="C40" s="33" t="s">
        <v>18</v>
      </c>
      <c r="D40" s="10" t="s">
        <v>19</v>
      </c>
      <c r="E40" s="10"/>
      <c r="F40" s="10"/>
      <c r="G40" s="34"/>
      <c r="H40" s="53">
        <v>41</v>
      </c>
      <c r="I40" s="36"/>
      <c r="J40" s="37">
        <f t="shared" si="2"/>
        <v>41</v>
      </c>
      <c r="K40" s="53">
        <v>181</v>
      </c>
      <c r="L40" s="36"/>
      <c r="M40" s="37">
        <f t="shared" si="3"/>
        <v>181</v>
      </c>
      <c r="N40" s="14"/>
    </row>
    <row r="41" spans="1:14" s="32" customFormat="1" ht="16.5" thickBot="1">
      <c r="A41" s="25"/>
      <c r="B41" s="26" t="s">
        <v>54</v>
      </c>
      <c r="C41" s="38" t="s">
        <v>55</v>
      </c>
      <c r="D41" s="15"/>
      <c r="E41" s="15"/>
      <c r="F41" s="15"/>
      <c r="G41" s="39"/>
      <c r="H41" s="28">
        <f>H42+H43</f>
        <v>0</v>
      </c>
      <c r="I41" s="29">
        <f>I42+I43</f>
        <v>0</v>
      </c>
      <c r="J41" s="30">
        <f t="shared" si="2"/>
        <v>0</v>
      </c>
      <c r="K41" s="28">
        <f>K42+K43</f>
        <v>0</v>
      </c>
      <c r="L41" s="29">
        <f>L42+L43</f>
        <v>0</v>
      </c>
      <c r="M41" s="30">
        <f t="shared" si="3"/>
        <v>0</v>
      </c>
      <c r="N41" s="31"/>
    </row>
    <row r="42" spans="1:14">
      <c r="A42" s="1"/>
      <c r="B42" s="9"/>
      <c r="C42" s="33" t="s">
        <v>14</v>
      </c>
      <c r="D42" s="10" t="s">
        <v>56</v>
      </c>
      <c r="E42" s="10"/>
      <c r="F42" s="10"/>
      <c r="G42" s="34"/>
      <c r="H42" s="35"/>
      <c r="I42" s="36"/>
      <c r="J42" s="37">
        <f t="shared" si="2"/>
        <v>0</v>
      </c>
      <c r="K42" s="35"/>
      <c r="L42" s="36"/>
      <c r="M42" s="37">
        <f t="shared" si="3"/>
        <v>0</v>
      </c>
      <c r="N42" s="14"/>
    </row>
    <row r="43" spans="1:14">
      <c r="A43" s="1"/>
      <c r="B43" s="9"/>
      <c r="C43" s="33" t="s">
        <v>16</v>
      </c>
      <c r="D43" s="10" t="s">
        <v>57</v>
      </c>
      <c r="E43" s="10"/>
      <c r="F43" s="10"/>
      <c r="G43" s="34"/>
      <c r="H43" s="35"/>
      <c r="I43" s="36"/>
      <c r="J43" s="37">
        <f t="shared" si="2"/>
        <v>0</v>
      </c>
      <c r="K43" s="35"/>
      <c r="L43" s="36"/>
      <c r="M43" s="37">
        <f t="shared" si="3"/>
        <v>0</v>
      </c>
      <c r="N43" s="14"/>
    </row>
    <row r="44" spans="1:14" s="32" customFormat="1" ht="16.5" thickBot="1">
      <c r="A44" s="25"/>
      <c r="B44" s="26" t="s">
        <v>58</v>
      </c>
      <c r="C44" s="12" t="s">
        <v>59</v>
      </c>
      <c r="D44" s="15"/>
      <c r="E44" s="15"/>
      <c r="F44" s="15"/>
      <c r="G44" s="39"/>
      <c r="H44" s="64">
        <v>24026794</v>
      </c>
      <c r="I44" s="65">
        <v>59873110</v>
      </c>
      <c r="J44" s="30">
        <f t="shared" si="2"/>
        <v>83899904</v>
      </c>
      <c r="K44" s="64">
        <v>20313043</v>
      </c>
      <c r="L44" s="65">
        <v>47077252</v>
      </c>
      <c r="M44" s="30">
        <f t="shared" si="3"/>
        <v>67390295</v>
      </c>
      <c r="N44" s="31"/>
    </row>
    <row r="45" spans="1:14" s="32" customFormat="1" ht="16.5" thickBot="1">
      <c r="A45" s="25"/>
      <c r="B45" s="66" t="s">
        <v>60</v>
      </c>
      <c r="C45" s="38" t="s">
        <v>61</v>
      </c>
      <c r="D45" s="15"/>
      <c r="E45" s="15"/>
      <c r="F45" s="15"/>
      <c r="G45" s="39" t="s">
        <v>62</v>
      </c>
      <c r="H45" s="64">
        <v>5707854</v>
      </c>
      <c r="I45" s="65">
        <v>9983251</v>
      </c>
      <c r="J45" s="30">
        <f t="shared" si="2"/>
        <v>15691105</v>
      </c>
      <c r="K45" s="64">
        <v>6771737</v>
      </c>
      <c r="L45" s="65">
        <v>6018701</v>
      </c>
      <c r="M45" s="30">
        <f t="shared" si="3"/>
        <v>12790438</v>
      </c>
      <c r="N45" s="31"/>
    </row>
    <row r="46" spans="1:14" s="32" customFormat="1" ht="16.5" thickBot="1">
      <c r="A46" s="25"/>
      <c r="B46" s="66" t="s">
        <v>63</v>
      </c>
      <c r="C46" s="38" t="s">
        <v>64</v>
      </c>
      <c r="D46" s="15"/>
      <c r="E46" s="15"/>
      <c r="F46" s="15"/>
      <c r="G46" s="39" t="s">
        <v>65</v>
      </c>
      <c r="H46" s="28">
        <f>H47+H48</f>
        <v>0</v>
      </c>
      <c r="I46" s="29">
        <f>I47+I48</f>
        <v>0</v>
      </c>
      <c r="J46" s="30">
        <f t="shared" si="2"/>
        <v>0</v>
      </c>
      <c r="K46" s="28">
        <f>K47+K48</f>
        <v>0</v>
      </c>
      <c r="L46" s="29">
        <f>L47+L48</f>
        <v>0</v>
      </c>
      <c r="M46" s="30">
        <f t="shared" si="3"/>
        <v>0</v>
      </c>
      <c r="N46" s="31"/>
    </row>
    <row r="47" spans="1:14">
      <c r="A47" s="1"/>
      <c r="B47" s="9"/>
      <c r="C47" s="33" t="s">
        <v>14</v>
      </c>
      <c r="D47" s="10" t="s">
        <v>66</v>
      </c>
      <c r="E47" s="10"/>
      <c r="F47" s="10"/>
      <c r="G47" s="34"/>
      <c r="H47" s="35"/>
      <c r="I47" s="36"/>
      <c r="J47" s="37">
        <f t="shared" si="2"/>
        <v>0</v>
      </c>
      <c r="K47" s="35"/>
      <c r="L47" s="36"/>
      <c r="M47" s="37">
        <f t="shared" si="3"/>
        <v>0</v>
      </c>
      <c r="N47" s="14"/>
    </row>
    <row r="48" spans="1:14">
      <c r="A48" s="1"/>
      <c r="B48" s="9"/>
      <c r="C48" s="33" t="s">
        <v>16</v>
      </c>
      <c r="D48" s="10" t="s">
        <v>67</v>
      </c>
      <c r="E48" s="10"/>
      <c r="F48" s="10"/>
      <c r="G48" s="34"/>
      <c r="H48" s="35"/>
      <c r="I48" s="36"/>
      <c r="J48" s="37">
        <f t="shared" si="2"/>
        <v>0</v>
      </c>
      <c r="K48" s="35"/>
      <c r="L48" s="36"/>
      <c r="M48" s="37">
        <f t="shared" si="3"/>
        <v>0</v>
      </c>
      <c r="N48" s="14"/>
    </row>
    <row r="49" spans="1:16" s="32" customFormat="1" ht="16.5" thickBot="1">
      <c r="A49" s="25"/>
      <c r="B49" s="67" t="s">
        <v>68</v>
      </c>
      <c r="C49" s="38" t="s">
        <v>69</v>
      </c>
      <c r="D49" s="15"/>
      <c r="E49" s="15"/>
      <c r="F49" s="15"/>
      <c r="G49" s="39" t="s">
        <v>65</v>
      </c>
      <c r="H49" s="28">
        <f>H50+H51</f>
        <v>0</v>
      </c>
      <c r="I49" s="29">
        <f>I50+I51</f>
        <v>0</v>
      </c>
      <c r="J49" s="30">
        <f t="shared" si="2"/>
        <v>0</v>
      </c>
      <c r="K49" s="28">
        <f>K50+K51</f>
        <v>0</v>
      </c>
      <c r="L49" s="29">
        <f>L50+L51</f>
        <v>0</v>
      </c>
      <c r="M49" s="30">
        <f t="shared" si="3"/>
        <v>0</v>
      </c>
      <c r="N49" s="31"/>
    </row>
    <row r="50" spans="1:16">
      <c r="A50" s="1"/>
      <c r="B50" s="9"/>
      <c r="C50" s="33" t="s">
        <v>14</v>
      </c>
      <c r="D50" s="10" t="s">
        <v>70</v>
      </c>
      <c r="E50" s="10"/>
      <c r="F50" s="10"/>
      <c r="G50" s="34"/>
      <c r="H50" s="35"/>
      <c r="I50" s="36"/>
      <c r="J50" s="37">
        <f t="shared" si="2"/>
        <v>0</v>
      </c>
      <c r="K50" s="35"/>
      <c r="L50" s="36"/>
      <c r="M50" s="37">
        <f t="shared" si="3"/>
        <v>0</v>
      </c>
      <c r="N50" s="14"/>
    </row>
    <row r="51" spans="1:16">
      <c r="A51" s="1"/>
      <c r="B51" s="9"/>
      <c r="C51" s="33" t="s">
        <v>16</v>
      </c>
      <c r="D51" s="10" t="s">
        <v>71</v>
      </c>
      <c r="E51" s="10"/>
      <c r="F51" s="10"/>
      <c r="G51" s="34"/>
      <c r="H51" s="35"/>
      <c r="I51" s="36"/>
      <c r="J51" s="37">
        <f t="shared" si="2"/>
        <v>0</v>
      </c>
      <c r="K51" s="35"/>
      <c r="L51" s="36"/>
      <c r="M51" s="37">
        <f t="shared" si="3"/>
        <v>0</v>
      </c>
      <c r="N51" s="14"/>
      <c r="P51" s="32"/>
    </row>
    <row r="52" spans="1:16" s="32" customFormat="1" ht="16.5" thickBot="1">
      <c r="A52" s="25"/>
      <c r="B52" s="67" t="s">
        <v>72</v>
      </c>
      <c r="C52" s="38" t="s">
        <v>73</v>
      </c>
      <c r="D52" s="15"/>
      <c r="E52" s="15"/>
      <c r="F52" s="15"/>
      <c r="G52" s="39" t="s">
        <v>74</v>
      </c>
      <c r="H52" s="28">
        <f>H53+H54</f>
        <v>0</v>
      </c>
      <c r="I52" s="29">
        <f>I53+I54</f>
        <v>0</v>
      </c>
      <c r="J52" s="30">
        <f t="shared" si="2"/>
        <v>0</v>
      </c>
      <c r="K52" s="28">
        <f>K53+K54</f>
        <v>0</v>
      </c>
      <c r="L52" s="29">
        <f>L53+L54</f>
        <v>0</v>
      </c>
      <c r="M52" s="30">
        <f t="shared" si="3"/>
        <v>0</v>
      </c>
      <c r="N52" s="31"/>
    </row>
    <row r="53" spans="1:16">
      <c r="A53" s="1"/>
      <c r="B53" s="9"/>
      <c r="C53" s="33" t="s">
        <v>14</v>
      </c>
      <c r="D53" s="10" t="s">
        <v>33</v>
      </c>
      <c r="E53" s="10"/>
      <c r="F53" s="10"/>
      <c r="G53" s="34"/>
      <c r="H53" s="35"/>
      <c r="I53" s="36"/>
      <c r="J53" s="37">
        <f t="shared" si="2"/>
        <v>0</v>
      </c>
      <c r="K53" s="35"/>
      <c r="L53" s="36"/>
      <c r="M53" s="37">
        <f t="shared" si="3"/>
        <v>0</v>
      </c>
      <c r="N53" s="14"/>
      <c r="P53" s="32"/>
    </row>
    <row r="54" spans="1:16">
      <c r="A54" s="1"/>
      <c r="B54" s="9"/>
      <c r="C54" s="33" t="s">
        <v>16</v>
      </c>
      <c r="D54" s="10" t="s">
        <v>75</v>
      </c>
      <c r="E54" s="10"/>
      <c r="F54" s="10"/>
      <c r="G54" s="34"/>
      <c r="H54" s="35"/>
      <c r="I54" s="36"/>
      <c r="J54" s="37">
        <f t="shared" si="2"/>
        <v>0</v>
      </c>
      <c r="K54" s="35"/>
      <c r="L54" s="36"/>
      <c r="M54" s="37">
        <f t="shared" si="3"/>
        <v>0</v>
      </c>
      <c r="N54" s="14"/>
      <c r="P54" s="32"/>
    </row>
    <row r="55" spans="1:16" s="32" customFormat="1" ht="16.5" thickBot="1">
      <c r="A55" s="25"/>
      <c r="B55" s="67" t="s">
        <v>76</v>
      </c>
      <c r="C55" s="38" t="s">
        <v>77</v>
      </c>
      <c r="D55" s="15"/>
      <c r="E55" s="15"/>
      <c r="F55" s="15"/>
      <c r="G55" s="39" t="s">
        <v>78</v>
      </c>
      <c r="H55" s="28">
        <f>H56+H57</f>
        <v>4319798</v>
      </c>
      <c r="I55" s="29">
        <f>I56+I57</f>
        <v>0</v>
      </c>
      <c r="J55" s="30">
        <f t="shared" si="2"/>
        <v>4319798</v>
      </c>
      <c r="K55" s="28">
        <f>K56+K57</f>
        <v>5058081</v>
      </c>
      <c r="L55" s="29">
        <f>L56+L57</f>
        <v>0</v>
      </c>
      <c r="M55" s="30">
        <f t="shared" si="3"/>
        <v>5058081</v>
      </c>
      <c r="N55" s="31"/>
    </row>
    <row r="56" spans="1:16">
      <c r="A56" s="1"/>
      <c r="B56" s="9"/>
      <c r="C56" s="33" t="s">
        <v>14</v>
      </c>
      <c r="D56" s="10" t="s">
        <v>79</v>
      </c>
      <c r="E56" s="10"/>
      <c r="F56" s="10"/>
      <c r="G56" s="34"/>
      <c r="H56" s="53">
        <v>11405803</v>
      </c>
      <c r="I56" s="36"/>
      <c r="J56" s="37">
        <f t="shared" si="2"/>
        <v>11405803</v>
      </c>
      <c r="K56" s="53">
        <v>10524992</v>
      </c>
      <c r="L56" s="36"/>
      <c r="M56" s="37">
        <f t="shared" si="3"/>
        <v>10524992</v>
      </c>
      <c r="N56" s="14"/>
      <c r="P56" s="32"/>
    </row>
    <row r="57" spans="1:16">
      <c r="A57" s="1"/>
      <c r="B57" s="9"/>
      <c r="C57" s="33" t="s">
        <v>16</v>
      </c>
      <c r="D57" s="10" t="s">
        <v>80</v>
      </c>
      <c r="E57" s="10"/>
      <c r="F57" s="10"/>
      <c r="G57" s="34"/>
      <c r="H57" s="68">
        <v>-7086005</v>
      </c>
      <c r="I57" s="36"/>
      <c r="J57" s="37">
        <f t="shared" si="2"/>
        <v>-7086005</v>
      </c>
      <c r="K57" s="68">
        <v>-5466911</v>
      </c>
      <c r="L57" s="36"/>
      <c r="M57" s="37">
        <f t="shared" si="3"/>
        <v>-5466911</v>
      </c>
      <c r="N57" s="14"/>
      <c r="P57" s="32"/>
    </row>
    <row r="58" spans="1:16" s="32" customFormat="1" ht="16.5" thickBot="1">
      <c r="A58" s="25"/>
      <c r="B58" s="67" t="s">
        <v>81</v>
      </c>
      <c r="C58" s="38" t="s">
        <v>82</v>
      </c>
      <c r="D58" s="15"/>
      <c r="E58" s="15"/>
      <c r="F58" s="15"/>
      <c r="G58" s="39" t="s">
        <v>83</v>
      </c>
      <c r="H58" s="64">
        <v>4666714</v>
      </c>
      <c r="I58" s="69">
        <v>32361</v>
      </c>
      <c r="J58" s="30">
        <f t="shared" si="2"/>
        <v>4699075</v>
      </c>
      <c r="K58" s="64">
        <v>1537558</v>
      </c>
      <c r="L58" s="69"/>
      <c r="M58" s="30">
        <f t="shared" si="3"/>
        <v>1537558</v>
      </c>
      <c r="N58" s="31"/>
    </row>
    <row r="59" spans="1:16">
      <c r="A59" s="1"/>
      <c r="B59" s="9"/>
      <c r="C59" s="40"/>
      <c r="D59" s="10"/>
      <c r="E59" s="10"/>
      <c r="F59" s="10"/>
      <c r="G59" s="55"/>
      <c r="H59" s="10"/>
      <c r="I59" s="70"/>
      <c r="J59" s="71"/>
      <c r="K59" s="10"/>
      <c r="L59" s="70"/>
      <c r="M59" s="71"/>
      <c r="N59" s="14"/>
      <c r="P59" s="32"/>
    </row>
    <row r="60" spans="1:16" s="32" customFormat="1" ht="16.5" thickBot="1">
      <c r="A60" s="25"/>
      <c r="B60" s="72"/>
      <c r="C60" s="73" t="s">
        <v>84</v>
      </c>
      <c r="D60" s="74"/>
      <c r="E60" s="74"/>
      <c r="F60" s="74"/>
      <c r="G60" s="75" t="s">
        <v>85</v>
      </c>
      <c r="H60" s="76">
        <f>H58+H55+H52+H49+H46+H45+H44+H41+H37+H27+H24+H19+H13+H9</f>
        <v>505799773</v>
      </c>
      <c r="I60" s="77">
        <f>I58+I55+I52+I49+I46+I45+I44+I41+I37+I27+I24+I19+I13+I9</f>
        <v>695443525</v>
      </c>
      <c r="J60" s="78">
        <f>H60+I60</f>
        <v>1201243298</v>
      </c>
      <c r="K60" s="76">
        <f>K58+K55+K52+K49+K46+K45+K44+K41+K37+K27+K24+K19+K13+K9</f>
        <v>473288489</v>
      </c>
      <c r="L60" s="77">
        <f>L58+L55+L52+L49+L46+L45+L44+L41+L37+L27+L24+L19+L13+L9</f>
        <v>604588666</v>
      </c>
      <c r="M60" s="78">
        <f>K60+L60</f>
        <v>1077877155</v>
      </c>
      <c r="N60" s="31"/>
    </row>
    <row r="61" spans="1:16" ht="16.5" thickTop="1">
      <c r="A61" s="1"/>
      <c r="B61" s="9" t="s">
        <v>86</v>
      </c>
      <c r="C61" s="40"/>
      <c r="D61" s="10"/>
      <c r="E61" s="10"/>
      <c r="F61" s="10"/>
      <c r="G61" s="16"/>
      <c r="H61" s="10"/>
      <c r="I61" s="10"/>
      <c r="J61" s="10"/>
      <c r="K61" s="10"/>
      <c r="L61" s="10"/>
      <c r="M61" s="10"/>
      <c r="N61" s="14"/>
    </row>
    <row r="62" spans="1:16" ht="16.5" thickBot="1">
      <c r="A62" s="1"/>
      <c r="B62" s="79"/>
      <c r="C62" s="80"/>
      <c r="D62" s="81"/>
      <c r="E62" s="81"/>
      <c r="F62" s="81"/>
      <c r="G62" s="82"/>
      <c r="H62" s="81"/>
      <c r="I62" s="81"/>
      <c r="J62" s="81"/>
      <c r="K62" s="81"/>
      <c r="L62" s="81"/>
      <c r="M62" s="81"/>
      <c r="N62" s="83"/>
    </row>
    <row r="63" spans="1:16" ht="16.5" thickTop="1"/>
  </sheetData>
  <sheetProtection password="CC26" sheet="1"/>
  <mergeCells count="6">
    <mergeCell ref="C7:E7"/>
    <mergeCell ref="F3:H3"/>
    <mergeCell ref="F4:H4"/>
    <mergeCell ref="F5:H5"/>
    <mergeCell ref="H6:J6"/>
    <mergeCell ref="K6:M6"/>
  </mergeCells>
  <pageMargins left="0.25" right="0.25" top="0.75" bottom="0.75" header="0.3" footer="0.3"/>
  <pageSetup paperSize="9" scale="3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="75" zoomScaleNormal="75" workbookViewId="0">
      <selection activeCell="U30" sqref="U30"/>
    </sheetView>
  </sheetViews>
  <sheetFormatPr defaultRowHeight="15.75"/>
  <cols>
    <col min="1" max="1" width="5" style="87" customWidth="1"/>
    <col min="2" max="3" width="9.140625" style="85"/>
    <col min="4" max="4" width="18.28515625" style="85" customWidth="1"/>
    <col min="5" max="5" width="9.140625" style="85"/>
    <col min="6" max="6" width="33.5703125" style="85" customWidth="1"/>
    <col min="7" max="7" width="10.7109375" style="86" customWidth="1"/>
    <col min="8" max="8" width="21.28515625" style="85" customWidth="1"/>
    <col min="9" max="9" width="22.5703125" style="85" customWidth="1"/>
    <col min="10" max="10" width="21.42578125" style="85" customWidth="1"/>
    <col min="11" max="11" width="20.28515625" style="85" customWidth="1"/>
    <col min="12" max="13" width="21.7109375" style="85" customWidth="1"/>
    <col min="14" max="14" width="4.42578125" style="85" customWidth="1"/>
    <col min="15" max="17" width="9.140625" style="85"/>
    <col min="18" max="18" width="12.140625" style="85" bestFit="1" customWidth="1"/>
    <col min="19" max="16384" width="9.140625" style="85"/>
  </cols>
  <sheetData>
    <row r="1" spans="1:14" ht="16.5" thickBot="1"/>
    <row r="2" spans="1:14" ht="16.5" thickTop="1">
      <c r="B2" s="191"/>
      <c r="C2" s="190"/>
      <c r="D2" s="188"/>
      <c r="E2" s="188"/>
      <c r="F2" s="188"/>
      <c r="G2" s="189"/>
      <c r="H2" s="188"/>
      <c r="I2" s="188"/>
      <c r="J2" s="188"/>
      <c r="K2" s="188"/>
      <c r="L2" s="188"/>
      <c r="M2" s="188"/>
      <c r="N2" s="187"/>
    </row>
    <row r="3" spans="1:14" s="179" customFormat="1" ht="15.75" customHeight="1">
      <c r="B3" s="184"/>
      <c r="C3" s="181"/>
      <c r="D3" s="185"/>
      <c r="E3" s="183"/>
      <c r="F3" s="259" t="str">
        <f>[1]Aktifler!F3</f>
        <v>TÜRK EKONOMİ BANKASI A.Ş.</v>
      </c>
      <c r="G3" s="259"/>
      <c r="H3" s="259"/>
      <c r="I3" s="185"/>
      <c r="J3" s="185"/>
      <c r="K3" s="186"/>
      <c r="L3" s="185"/>
      <c r="M3" s="186"/>
      <c r="N3" s="180"/>
    </row>
    <row r="4" spans="1:14" s="179" customFormat="1">
      <c r="B4" s="184"/>
      <c r="C4" s="181"/>
      <c r="D4" s="185"/>
      <c r="E4" s="183"/>
      <c r="F4" s="259" t="s">
        <v>1</v>
      </c>
      <c r="G4" s="259"/>
      <c r="H4" s="259"/>
      <c r="I4" s="181"/>
      <c r="J4" s="181"/>
      <c r="K4" s="181"/>
      <c r="L4" s="181"/>
      <c r="M4" s="181"/>
      <c r="N4" s="180"/>
    </row>
    <row r="5" spans="1:14" s="179" customFormat="1">
      <c r="B5" s="184"/>
      <c r="C5" s="181"/>
      <c r="D5" s="183"/>
      <c r="E5" s="182"/>
      <c r="F5" s="269" t="s">
        <v>2</v>
      </c>
      <c r="G5" s="269"/>
      <c r="H5" s="269"/>
      <c r="I5" s="181"/>
      <c r="J5" s="181"/>
      <c r="K5" s="181"/>
      <c r="L5" s="181"/>
      <c r="M5" s="181"/>
      <c r="N5" s="180"/>
    </row>
    <row r="6" spans="1:14">
      <c r="B6" s="98"/>
      <c r="C6" s="95"/>
      <c r="D6" s="95"/>
      <c r="E6" s="95"/>
      <c r="F6" s="95"/>
      <c r="G6" s="96"/>
      <c r="H6" s="270" t="s">
        <v>3</v>
      </c>
      <c r="I6" s="266"/>
      <c r="J6" s="266"/>
      <c r="K6" s="270" t="s">
        <v>4</v>
      </c>
      <c r="L6" s="266"/>
      <c r="M6" s="266"/>
      <c r="N6" s="94"/>
    </row>
    <row r="7" spans="1:14" ht="22.5" customHeight="1" thickBot="1">
      <c r="B7" s="98"/>
      <c r="C7" s="271" t="s">
        <v>159</v>
      </c>
      <c r="D7" s="268"/>
      <c r="E7" s="95"/>
      <c r="F7" s="95"/>
      <c r="G7" s="96" t="s">
        <v>8</v>
      </c>
      <c r="H7" s="95"/>
      <c r="I7" s="177" t="str">
        <f>[1]Aktifler!I7</f>
        <v>(31/12/2020)</v>
      </c>
      <c r="J7" s="178"/>
      <c r="K7" s="95"/>
      <c r="L7" s="177" t="str">
        <f>[1]Aktifler!L7</f>
        <v>(31/12/2019)</v>
      </c>
      <c r="M7" s="95"/>
      <c r="N7" s="94"/>
    </row>
    <row r="8" spans="1:14" ht="16.5" thickTop="1">
      <c r="B8" s="124"/>
      <c r="C8" s="123"/>
      <c r="D8" s="122"/>
      <c r="E8" s="122"/>
      <c r="F8" s="121"/>
      <c r="G8" s="176"/>
      <c r="H8" s="175" t="s">
        <v>9</v>
      </c>
      <c r="I8" s="174" t="s">
        <v>10</v>
      </c>
      <c r="J8" s="173" t="s">
        <v>11</v>
      </c>
      <c r="K8" s="175" t="s">
        <v>9</v>
      </c>
      <c r="L8" s="174" t="s">
        <v>10</v>
      </c>
      <c r="M8" s="173" t="s">
        <v>11</v>
      </c>
      <c r="N8" s="94"/>
    </row>
    <row r="9" spans="1:14" s="99" customFormat="1" ht="16.5" thickBot="1">
      <c r="A9" s="109"/>
      <c r="B9" s="128" t="s">
        <v>12</v>
      </c>
      <c r="C9" s="126" t="s">
        <v>158</v>
      </c>
      <c r="D9" s="126"/>
      <c r="E9" s="126"/>
      <c r="F9" s="126"/>
      <c r="G9" s="138" t="s">
        <v>157</v>
      </c>
      <c r="H9" s="137">
        <f>H10+H11+H12+H13+H14+H15</f>
        <v>301435476</v>
      </c>
      <c r="I9" s="136">
        <f>I10+I11+I12+I13+I14+I15</f>
        <v>546542494</v>
      </c>
      <c r="J9" s="135">
        <f t="shared" ref="J9:J40" si="0">H9+I9</f>
        <v>847977970</v>
      </c>
      <c r="K9" s="137">
        <f>K10+K11+K12+K13+K14+K15</f>
        <v>296393976</v>
      </c>
      <c r="L9" s="136">
        <f>L10+L11+L12+L13+L14+L15</f>
        <v>473364089</v>
      </c>
      <c r="M9" s="135">
        <f t="shared" ref="M9:M40" si="1">K9+L9</f>
        <v>769758065</v>
      </c>
      <c r="N9" s="100"/>
    </row>
    <row r="10" spans="1:14">
      <c r="B10" s="98"/>
      <c r="C10" s="96" t="s">
        <v>14</v>
      </c>
      <c r="D10" s="95" t="s">
        <v>156</v>
      </c>
      <c r="E10" s="95"/>
      <c r="F10" s="95"/>
      <c r="G10" s="133"/>
      <c r="H10" s="134">
        <v>214719802</v>
      </c>
      <c r="I10" s="157">
        <v>423491778</v>
      </c>
      <c r="J10" s="130">
        <f t="shared" si="0"/>
        <v>638211580</v>
      </c>
      <c r="K10" s="134">
        <v>216645216</v>
      </c>
      <c r="L10" s="157">
        <v>397415749</v>
      </c>
      <c r="M10" s="130">
        <f t="shared" si="1"/>
        <v>614060965</v>
      </c>
      <c r="N10" s="94"/>
    </row>
    <row r="11" spans="1:14">
      <c r="B11" s="98"/>
      <c r="C11" s="96" t="s">
        <v>16</v>
      </c>
      <c r="D11" s="117" t="s">
        <v>155</v>
      </c>
      <c r="E11" s="95"/>
      <c r="F11" s="95"/>
      <c r="G11" s="133"/>
      <c r="H11" s="134">
        <v>3870603</v>
      </c>
      <c r="I11" s="157">
        <v>0</v>
      </c>
      <c r="J11" s="130">
        <f t="shared" si="0"/>
        <v>3870603</v>
      </c>
      <c r="K11" s="134">
        <v>4120950</v>
      </c>
      <c r="L11" s="157">
        <v>0</v>
      </c>
      <c r="M11" s="130">
        <f t="shared" si="1"/>
        <v>4120950</v>
      </c>
      <c r="N11" s="94"/>
    </row>
    <row r="12" spans="1:14">
      <c r="B12" s="98"/>
      <c r="C12" s="96" t="s">
        <v>18</v>
      </c>
      <c r="D12" s="95" t="s">
        <v>154</v>
      </c>
      <c r="E12" s="95"/>
      <c r="F12" s="95"/>
      <c r="G12" s="133"/>
      <c r="H12" s="134">
        <v>80308063</v>
      </c>
      <c r="I12" s="157">
        <v>123047014</v>
      </c>
      <c r="J12" s="130">
        <f t="shared" si="0"/>
        <v>203355077</v>
      </c>
      <c r="K12" s="134">
        <v>74720997</v>
      </c>
      <c r="L12" s="157">
        <v>75945616</v>
      </c>
      <c r="M12" s="130">
        <f t="shared" si="1"/>
        <v>150666613</v>
      </c>
      <c r="N12" s="94"/>
    </row>
    <row r="13" spans="1:14">
      <c r="B13" s="98"/>
      <c r="C13" s="96" t="s">
        <v>34</v>
      </c>
      <c r="D13" s="95" t="s">
        <v>153</v>
      </c>
      <c r="E13" s="95"/>
      <c r="F13" s="95"/>
      <c r="G13" s="133"/>
      <c r="H13" s="134">
        <v>2537008</v>
      </c>
      <c r="I13" s="157">
        <v>3702</v>
      </c>
      <c r="J13" s="130">
        <f t="shared" si="0"/>
        <v>2540710</v>
      </c>
      <c r="K13" s="134">
        <v>906813</v>
      </c>
      <c r="L13" s="157">
        <v>2724</v>
      </c>
      <c r="M13" s="130">
        <f t="shared" si="1"/>
        <v>909537</v>
      </c>
      <c r="N13" s="94"/>
    </row>
    <row r="14" spans="1:14">
      <c r="B14" s="98"/>
      <c r="C14" s="96" t="s">
        <v>102</v>
      </c>
      <c r="D14" s="95" t="s">
        <v>152</v>
      </c>
      <c r="E14" s="95"/>
      <c r="F14" s="95"/>
      <c r="G14" s="133"/>
      <c r="H14" s="132"/>
      <c r="I14" s="131"/>
      <c r="J14" s="130">
        <f t="shared" si="0"/>
        <v>0</v>
      </c>
      <c r="K14" s="132"/>
      <c r="L14" s="131"/>
      <c r="M14" s="130">
        <f t="shared" si="1"/>
        <v>0</v>
      </c>
      <c r="N14" s="94"/>
    </row>
    <row r="15" spans="1:14">
      <c r="B15" s="98"/>
      <c r="C15" s="96" t="s">
        <v>99</v>
      </c>
      <c r="D15" s="95" t="s">
        <v>151</v>
      </c>
      <c r="E15" s="95"/>
      <c r="F15" s="95"/>
      <c r="G15" s="133"/>
      <c r="H15" s="132"/>
      <c r="I15" s="131"/>
      <c r="J15" s="130">
        <f t="shared" si="0"/>
        <v>0</v>
      </c>
      <c r="K15" s="132"/>
      <c r="L15" s="131"/>
      <c r="M15" s="130">
        <f t="shared" si="1"/>
        <v>0</v>
      </c>
      <c r="N15" s="94"/>
    </row>
    <row r="16" spans="1:14" s="99" customFormat="1" ht="16.5" thickBot="1">
      <c r="A16" s="109"/>
      <c r="B16" s="128" t="s">
        <v>150</v>
      </c>
      <c r="C16" s="158" t="s">
        <v>149</v>
      </c>
      <c r="D16" s="126"/>
      <c r="E16" s="126"/>
      <c r="F16" s="126"/>
      <c r="G16" s="172" t="s">
        <v>148</v>
      </c>
      <c r="H16" s="171"/>
      <c r="I16" s="170"/>
      <c r="J16" s="169">
        <f t="shared" si="0"/>
        <v>0</v>
      </c>
      <c r="K16" s="171"/>
      <c r="L16" s="170"/>
      <c r="M16" s="169">
        <f t="shared" si="1"/>
        <v>0</v>
      </c>
      <c r="N16" s="100"/>
    </row>
    <row r="17" spans="1:14" s="99" customFormat="1" ht="16.5" thickBot="1">
      <c r="A17" s="109"/>
      <c r="B17" s="128" t="s">
        <v>28</v>
      </c>
      <c r="C17" s="158" t="s">
        <v>147</v>
      </c>
      <c r="D17" s="126"/>
      <c r="E17" s="126"/>
      <c r="F17" s="126"/>
      <c r="G17" s="168" t="s">
        <v>146</v>
      </c>
      <c r="H17" s="167">
        <f>H18+H19</f>
        <v>0</v>
      </c>
      <c r="I17" s="166">
        <f>I18+I19</f>
        <v>146678555</v>
      </c>
      <c r="J17" s="165">
        <f t="shared" si="0"/>
        <v>146678555</v>
      </c>
      <c r="K17" s="167">
        <f>K18+K19</f>
        <v>0</v>
      </c>
      <c r="L17" s="166">
        <f>L18+L19</f>
        <v>128237797</v>
      </c>
      <c r="M17" s="165">
        <f t="shared" si="1"/>
        <v>128237797</v>
      </c>
      <c r="N17" s="100"/>
    </row>
    <row r="18" spans="1:14">
      <c r="B18" s="98"/>
      <c r="C18" s="96" t="s">
        <v>14</v>
      </c>
      <c r="D18" s="95" t="s">
        <v>145</v>
      </c>
      <c r="E18" s="95"/>
      <c r="F18" s="95"/>
      <c r="G18" s="133"/>
      <c r="H18" s="132"/>
      <c r="I18" s="131"/>
      <c r="J18" s="130">
        <f t="shared" si="0"/>
        <v>0</v>
      </c>
      <c r="K18" s="132"/>
      <c r="L18" s="131"/>
      <c r="M18" s="130">
        <f t="shared" si="1"/>
        <v>0</v>
      </c>
      <c r="N18" s="94"/>
    </row>
    <row r="19" spans="1:14">
      <c r="B19" s="98"/>
      <c r="C19" s="96" t="s">
        <v>16</v>
      </c>
      <c r="D19" s="95" t="s">
        <v>144</v>
      </c>
      <c r="E19" s="95"/>
      <c r="F19" s="95"/>
      <c r="G19" s="133"/>
      <c r="H19" s="146">
        <f>H20+H21+H22</f>
        <v>0</v>
      </c>
      <c r="I19" s="145">
        <f>I20+I21+I22</f>
        <v>146678555</v>
      </c>
      <c r="J19" s="130">
        <f t="shared" si="0"/>
        <v>146678555</v>
      </c>
      <c r="K19" s="146">
        <f>K20+K21+K22</f>
        <v>0</v>
      </c>
      <c r="L19" s="145">
        <f>L20+L21+L22</f>
        <v>128237797</v>
      </c>
      <c r="M19" s="130">
        <f t="shared" si="1"/>
        <v>128237797</v>
      </c>
      <c r="N19" s="94"/>
    </row>
    <row r="20" spans="1:14">
      <c r="B20" s="98"/>
      <c r="C20" s="97"/>
      <c r="D20" s="117" t="s">
        <v>143</v>
      </c>
      <c r="E20" s="95"/>
      <c r="F20" s="95"/>
      <c r="G20" s="154"/>
      <c r="H20" s="150"/>
      <c r="I20" s="149"/>
      <c r="J20" s="164">
        <f t="shared" si="0"/>
        <v>0</v>
      </c>
      <c r="K20" s="150"/>
      <c r="L20" s="149"/>
      <c r="M20" s="164">
        <f t="shared" si="1"/>
        <v>0</v>
      </c>
      <c r="N20" s="94"/>
    </row>
    <row r="21" spans="1:14">
      <c r="B21" s="98"/>
      <c r="C21" s="97"/>
      <c r="D21" s="117" t="s">
        <v>142</v>
      </c>
      <c r="E21" s="95"/>
      <c r="F21" s="95"/>
      <c r="G21" s="151"/>
      <c r="H21" s="163">
        <v>0</v>
      </c>
      <c r="I21" s="162">
        <v>146678555</v>
      </c>
      <c r="J21" s="161">
        <f t="shared" si="0"/>
        <v>146678555</v>
      </c>
      <c r="K21" s="163">
        <v>0</v>
      </c>
      <c r="L21" s="162">
        <v>128237797</v>
      </c>
      <c r="M21" s="161">
        <f t="shared" si="1"/>
        <v>128237797</v>
      </c>
      <c r="N21" s="94"/>
    </row>
    <row r="22" spans="1:14">
      <c r="B22" s="98"/>
      <c r="C22" s="97"/>
      <c r="D22" s="95" t="s">
        <v>141</v>
      </c>
      <c r="E22" s="95"/>
      <c r="F22" s="95"/>
      <c r="G22" s="151"/>
      <c r="H22" s="150"/>
      <c r="I22" s="149"/>
      <c r="J22" s="161">
        <f t="shared" si="0"/>
        <v>0</v>
      </c>
      <c r="K22" s="150"/>
      <c r="L22" s="149"/>
      <c r="M22" s="161">
        <f t="shared" si="1"/>
        <v>0</v>
      </c>
      <c r="N22" s="94"/>
    </row>
    <row r="23" spans="1:14" s="99" customFormat="1" ht="16.5" thickBot="1">
      <c r="A23" s="109"/>
      <c r="B23" s="128" t="s">
        <v>140</v>
      </c>
      <c r="C23" s="158" t="s">
        <v>139</v>
      </c>
      <c r="D23" s="126"/>
      <c r="E23" s="126"/>
      <c r="F23" s="126"/>
      <c r="G23" s="138" t="s">
        <v>138</v>
      </c>
      <c r="H23" s="160"/>
      <c r="I23" s="159"/>
      <c r="J23" s="135">
        <f t="shared" si="0"/>
        <v>0</v>
      </c>
      <c r="K23" s="160"/>
      <c r="L23" s="159"/>
      <c r="M23" s="135">
        <f t="shared" si="1"/>
        <v>0</v>
      </c>
      <c r="N23" s="100"/>
    </row>
    <row r="24" spans="1:14" s="99" customFormat="1" ht="16.5" thickBot="1">
      <c r="A24" s="109"/>
      <c r="B24" s="128" t="s">
        <v>41</v>
      </c>
      <c r="C24" s="158" t="s">
        <v>137</v>
      </c>
      <c r="D24" s="126"/>
      <c r="E24" s="126"/>
      <c r="F24" s="126"/>
      <c r="G24" s="138" t="s">
        <v>136</v>
      </c>
      <c r="H24" s="137">
        <f>H25+H26+H27</f>
        <v>0</v>
      </c>
      <c r="I24" s="136">
        <f>I25+I26+I27</f>
        <v>0</v>
      </c>
      <c r="J24" s="135">
        <f t="shared" si="0"/>
        <v>0</v>
      </c>
      <c r="K24" s="137">
        <f>K25+K26+K27</f>
        <v>0</v>
      </c>
      <c r="L24" s="136">
        <f>L25+L26+L27</f>
        <v>0</v>
      </c>
      <c r="M24" s="135">
        <f t="shared" si="1"/>
        <v>0</v>
      </c>
      <c r="N24" s="100"/>
    </row>
    <row r="25" spans="1:14">
      <c r="B25" s="98"/>
      <c r="C25" s="96" t="s">
        <v>14</v>
      </c>
      <c r="D25" s="95" t="s">
        <v>135</v>
      </c>
      <c r="E25" s="95"/>
      <c r="F25" s="95"/>
      <c r="G25" s="133"/>
      <c r="H25" s="132"/>
      <c r="I25" s="131"/>
      <c r="J25" s="130">
        <f t="shared" si="0"/>
        <v>0</v>
      </c>
      <c r="K25" s="132"/>
      <c r="L25" s="131"/>
      <c r="M25" s="130">
        <f t="shared" si="1"/>
        <v>0</v>
      </c>
      <c r="N25" s="94"/>
    </row>
    <row r="26" spans="1:14">
      <c r="B26" s="98"/>
      <c r="C26" s="96" t="s">
        <v>16</v>
      </c>
      <c r="D26" s="95" t="s">
        <v>134</v>
      </c>
      <c r="E26" s="95"/>
      <c r="F26" s="95"/>
      <c r="G26" s="133"/>
      <c r="H26" s="132"/>
      <c r="I26" s="131"/>
      <c r="J26" s="130">
        <f t="shared" si="0"/>
        <v>0</v>
      </c>
      <c r="K26" s="132"/>
      <c r="L26" s="131"/>
      <c r="M26" s="130">
        <f t="shared" si="1"/>
        <v>0</v>
      </c>
      <c r="N26" s="94"/>
    </row>
    <row r="27" spans="1:14">
      <c r="B27" s="98"/>
      <c r="C27" s="96" t="s">
        <v>18</v>
      </c>
      <c r="D27" s="95" t="s">
        <v>133</v>
      </c>
      <c r="E27" s="95"/>
      <c r="F27" s="95"/>
      <c r="G27" s="133"/>
      <c r="H27" s="132"/>
      <c r="I27" s="131"/>
      <c r="J27" s="130">
        <f t="shared" si="0"/>
        <v>0</v>
      </c>
      <c r="K27" s="132"/>
      <c r="L27" s="131"/>
      <c r="M27" s="130">
        <f t="shared" si="1"/>
        <v>0</v>
      </c>
      <c r="N27" s="94"/>
    </row>
    <row r="28" spans="1:14" s="99" customFormat="1" ht="16.5" thickBot="1">
      <c r="A28" s="109"/>
      <c r="B28" s="128" t="s">
        <v>132</v>
      </c>
      <c r="C28" s="127" t="s">
        <v>131</v>
      </c>
      <c r="D28" s="126"/>
      <c r="E28" s="126"/>
      <c r="F28" s="126"/>
      <c r="G28" s="138"/>
      <c r="H28" s="137">
        <f>H29+H30+H31</f>
        <v>1200451</v>
      </c>
      <c r="I28" s="136">
        <f>I29+I30+I31</f>
        <v>29386</v>
      </c>
      <c r="J28" s="135">
        <f t="shared" si="0"/>
        <v>1229837</v>
      </c>
      <c r="K28" s="137">
        <f>K29+K30+K31</f>
        <v>1179190</v>
      </c>
      <c r="L28" s="136">
        <f>L29+L30+L31</f>
        <v>149822</v>
      </c>
      <c r="M28" s="135">
        <f t="shared" si="1"/>
        <v>1329012</v>
      </c>
      <c r="N28" s="100"/>
    </row>
    <row r="29" spans="1:14">
      <c r="B29" s="98"/>
      <c r="C29" s="96" t="s">
        <v>14</v>
      </c>
      <c r="D29" s="95" t="s">
        <v>130</v>
      </c>
      <c r="E29" s="95"/>
      <c r="F29" s="95"/>
      <c r="G29" s="133"/>
      <c r="H29" s="134">
        <v>1069680</v>
      </c>
      <c r="I29" s="157">
        <v>29386</v>
      </c>
      <c r="J29" s="130">
        <f t="shared" si="0"/>
        <v>1099066</v>
      </c>
      <c r="K29" s="134">
        <v>1112392</v>
      </c>
      <c r="L29" s="157">
        <v>149822</v>
      </c>
      <c r="M29" s="130">
        <f t="shared" si="1"/>
        <v>1262214</v>
      </c>
      <c r="N29" s="94"/>
    </row>
    <row r="30" spans="1:14">
      <c r="B30" s="98"/>
      <c r="C30" s="96" t="s">
        <v>16</v>
      </c>
      <c r="D30" s="95" t="s">
        <v>129</v>
      </c>
      <c r="E30" s="95"/>
      <c r="F30" s="95"/>
      <c r="G30" s="133"/>
      <c r="H30" s="134">
        <v>0</v>
      </c>
      <c r="I30" s="157">
        <v>0</v>
      </c>
      <c r="J30" s="130">
        <f t="shared" si="0"/>
        <v>0</v>
      </c>
      <c r="K30" s="134">
        <v>0</v>
      </c>
      <c r="L30" s="157">
        <v>0</v>
      </c>
      <c r="M30" s="130">
        <f t="shared" si="1"/>
        <v>0</v>
      </c>
      <c r="N30" s="94"/>
    </row>
    <row r="31" spans="1:14">
      <c r="B31" s="98"/>
      <c r="C31" s="96" t="s">
        <v>18</v>
      </c>
      <c r="D31" s="95" t="s">
        <v>19</v>
      </c>
      <c r="E31" s="95"/>
      <c r="F31" s="95"/>
      <c r="G31" s="133"/>
      <c r="H31" s="134">
        <v>130771</v>
      </c>
      <c r="I31" s="157">
        <v>0</v>
      </c>
      <c r="J31" s="130">
        <f t="shared" si="0"/>
        <v>130771</v>
      </c>
      <c r="K31" s="134">
        <v>66798</v>
      </c>
      <c r="L31" s="157">
        <v>0</v>
      </c>
      <c r="M31" s="130">
        <f t="shared" si="1"/>
        <v>66798</v>
      </c>
      <c r="N31" s="94"/>
    </row>
    <row r="32" spans="1:14" s="99" customFormat="1" ht="16.5" thickBot="1">
      <c r="A32" s="109"/>
      <c r="B32" s="128" t="s">
        <v>128</v>
      </c>
      <c r="C32" s="127" t="s">
        <v>127</v>
      </c>
      <c r="D32" s="126"/>
      <c r="E32" s="126"/>
      <c r="F32" s="126"/>
      <c r="G32" s="138"/>
      <c r="H32" s="137">
        <f>H33+H34</f>
        <v>0</v>
      </c>
      <c r="I32" s="136">
        <f>I33+I34</f>
        <v>0</v>
      </c>
      <c r="J32" s="135">
        <f t="shared" si="0"/>
        <v>0</v>
      </c>
      <c r="K32" s="137">
        <f>K33+K34</f>
        <v>0</v>
      </c>
      <c r="L32" s="136">
        <f>L33+L34</f>
        <v>0</v>
      </c>
      <c r="M32" s="135">
        <f t="shared" si="1"/>
        <v>0</v>
      </c>
      <c r="N32" s="100"/>
    </row>
    <row r="33" spans="1:14">
      <c r="B33" s="98"/>
      <c r="C33" s="96" t="s">
        <v>14</v>
      </c>
      <c r="D33" s="95" t="s">
        <v>126</v>
      </c>
      <c r="E33" s="95"/>
      <c r="F33" s="95"/>
      <c r="G33" s="133"/>
      <c r="H33" s="132"/>
      <c r="I33" s="131"/>
      <c r="J33" s="130">
        <f t="shared" si="0"/>
        <v>0</v>
      </c>
      <c r="K33" s="132"/>
      <c r="L33" s="131"/>
      <c r="M33" s="130">
        <f t="shared" si="1"/>
        <v>0</v>
      </c>
      <c r="N33" s="94"/>
    </row>
    <row r="34" spans="1:14">
      <c r="B34" s="98"/>
      <c r="C34" s="96" t="s">
        <v>16</v>
      </c>
      <c r="D34" s="95" t="s">
        <v>125</v>
      </c>
      <c r="E34" s="95"/>
      <c r="F34" s="95"/>
      <c r="G34" s="133"/>
      <c r="H34" s="132"/>
      <c r="I34" s="131"/>
      <c r="J34" s="130">
        <f t="shared" si="0"/>
        <v>0</v>
      </c>
      <c r="K34" s="132"/>
      <c r="L34" s="131"/>
      <c r="M34" s="130">
        <f t="shared" si="1"/>
        <v>0</v>
      </c>
      <c r="N34" s="94"/>
    </row>
    <row r="35" spans="1:14" s="99" customFormat="1" ht="16.5" thickBot="1">
      <c r="A35" s="109"/>
      <c r="B35" s="128" t="s">
        <v>58</v>
      </c>
      <c r="C35" s="158" t="s">
        <v>124</v>
      </c>
      <c r="D35" s="126"/>
      <c r="E35" s="126"/>
      <c r="F35" s="126"/>
      <c r="G35" s="138"/>
      <c r="H35" s="156">
        <v>1090848</v>
      </c>
      <c r="I35" s="159"/>
      <c r="J35" s="135">
        <f t="shared" si="0"/>
        <v>1090848</v>
      </c>
      <c r="K35" s="156">
        <v>1051005</v>
      </c>
      <c r="L35" s="159"/>
      <c r="M35" s="135">
        <f t="shared" si="1"/>
        <v>1051005</v>
      </c>
      <c r="N35" s="100"/>
    </row>
    <row r="36" spans="1:14" s="99" customFormat="1" ht="16.5" thickBot="1">
      <c r="A36" s="109"/>
      <c r="B36" s="128" t="s">
        <v>60</v>
      </c>
      <c r="C36" s="158" t="s">
        <v>123</v>
      </c>
      <c r="D36" s="126"/>
      <c r="E36" s="126"/>
      <c r="F36" s="126"/>
      <c r="G36" s="138"/>
      <c r="H36" s="160"/>
      <c r="I36" s="159"/>
      <c r="J36" s="135">
        <f t="shared" si="0"/>
        <v>0</v>
      </c>
      <c r="K36" s="160"/>
      <c r="L36" s="159"/>
      <c r="M36" s="135">
        <f t="shared" si="1"/>
        <v>0</v>
      </c>
      <c r="N36" s="100"/>
    </row>
    <row r="37" spans="1:14" s="99" customFormat="1" ht="16.5" thickBot="1">
      <c r="A37" s="109"/>
      <c r="B37" s="128" t="s">
        <v>63</v>
      </c>
      <c r="C37" s="158" t="s">
        <v>122</v>
      </c>
      <c r="D37" s="126"/>
      <c r="E37" s="126"/>
      <c r="F37" s="126"/>
      <c r="G37" s="138" t="s">
        <v>121</v>
      </c>
      <c r="H37" s="156">
        <v>30973240.280000001</v>
      </c>
      <c r="I37" s="156">
        <v>1329045.6200000001</v>
      </c>
      <c r="J37" s="135">
        <f t="shared" si="0"/>
        <v>32302285.900000002</v>
      </c>
      <c r="K37" s="156">
        <v>24770149</v>
      </c>
      <c r="L37" s="156">
        <v>1549942</v>
      </c>
      <c r="M37" s="135">
        <f t="shared" si="1"/>
        <v>26320091</v>
      </c>
      <c r="N37" s="100"/>
    </row>
    <row r="38" spans="1:14" s="99" customFormat="1" ht="16.5" thickBot="1">
      <c r="A38" s="109"/>
      <c r="B38" s="128" t="s">
        <v>68</v>
      </c>
      <c r="C38" s="158" t="s">
        <v>120</v>
      </c>
      <c r="D38" s="126"/>
      <c r="E38" s="126"/>
      <c r="F38" s="126"/>
      <c r="G38" s="138"/>
      <c r="H38" s="137">
        <f>H39+H40+H41+H42</f>
        <v>11675010</v>
      </c>
      <c r="I38" s="136">
        <f>I39+I40+I41+I42</f>
        <v>139819</v>
      </c>
      <c r="J38" s="135">
        <f t="shared" si="0"/>
        <v>11814829</v>
      </c>
      <c r="K38" s="137">
        <f>K39+K40+K41+K42</f>
        <v>12257677</v>
      </c>
      <c r="L38" s="136">
        <f>L39+L40+L41+L42</f>
        <v>91835</v>
      </c>
      <c r="M38" s="135">
        <f t="shared" si="1"/>
        <v>12349512</v>
      </c>
      <c r="N38" s="100"/>
    </row>
    <row r="39" spans="1:14">
      <c r="B39" s="98"/>
      <c r="C39" s="96" t="s">
        <v>14</v>
      </c>
      <c r="D39" s="95" t="s">
        <v>119</v>
      </c>
      <c r="E39" s="95"/>
      <c r="F39" s="95"/>
      <c r="G39" s="133"/>
      <c r="H39" s="134">
        <v>0</v>
      </c>
      <c r="I39" s="157">
        <v>0</v>
      </c>
      <c r="J39" s="130">
        <f t="shared" si="0"/>
        <v>0</v>
      </c>
      <c r="K39" s="134">
        <v>0</v>
      </c>
      <c r="L39" s="157">
        <v>0</v>
      </c>
      <c r="M39" s="130">
        <f t="shared" si="1"/>
        <v>0</v>
      </c>
      <c r="N39" s="94"/>
    </row>
    <row r="40" spans="1:14">
      <c r="B40" s="98"/>
      <c r="C40" s="96" t="s">
        <v>16</v>
      </c>
      <c r="D40" s="95" t="s">
        <v>118</v>
      </c>
      <c r="E40" s="95"/>
      <c r="F40" s="95"/>
      <c r="G40" s="133"/>
      <c r="H40" s="134">
        <v>4220917</v>
      </c>
      <c r="I40" s="157">
        <v>0</v>
      </c>
      <c r="J40" s="130">
        <f t="shared" si="0"/>
        <v>4220917</v>
      </c>
      <c r="K40" s="134">
        <v>4563972</v>
      </c>
      <c r="L40" s="157">
        <v>0</v>
      </c>
      <c r="M40" s="130">
        <f t="shared" si="1"/>
        <v>4563972</v>
      </c>
      <c r="N40" s="94"/>
    </row>
    <row r="41" spans="1:14">
      <c r="B41" s="98"/>
      <c r="C41" s="96" t="s">
        <v>18</v>
      </c>
      <c r="D41" s="95" t="s">
        <v>117</v>
      </c>
      <c r="E41" s="95"/>
      <c r="F41" s="95"/>
      <c r="G41" s="133"/>
      <c r="H41" s="134">
        <v>6757281</v>
      </c>
      <c r="I41" s="157">
        <v>0</v>
      </c>
      <c r="J41" s="130">
        <f t="shared" ref="J41:J72" si="2">H41+I41</f>
        <v>6757281</v>
      </c>
      <c r="K41" s="134">
        <v>7244204</v>
      </c>
      <c r="L41" s="157">
        <v>0</v>
      </c>
      <c r="M41" s="130">
        <f t="shared" ref="M41:M72" si="3">K41+L41</f>
        <v>7244204</v>
      </c>
      <c r="N41" s="94"/>
    </row>
    <row r="42" spans="1:14">
      <c r="B42" s="98"/>
      <c r="C42" s="96" t="s">
        <v>34</v>
      </c>
      <c r="D42" s="95" t="s">
        <v>116</v>
      </c>
      <c r="E42" s="95"/>
      <c r="F42" s="95"/>
      <c r="G42" s="133"/>
      <c r="H42" s="134">
        <v>696812</v>
      </c>
      <c r="I42" s="157">
        <v>139819</v>
      </c>
      <c r="J42" s="130">
        <f t="shared" si="2"/>
        <v>836631</v>
      </c>
      <c r="K42" s="134">
        <v>449501</v>
      </c>
      <c r="L42" s="157">
        <v>91835</v>
      </c>
      <c r="M42" s="130">
        <f t="shared" si="3"/>
        <v>541336</v>
      </c>
      <c r="N42" s="94"/>
    </row>
    <row r="43" spans="1:14" s="99" customFormat="1" ht="16.5" thickBot="1">
      <c r="A43" s="109"/>
      <c r="B43" s="128" t="s">
        <v>72</v>
      </c>
      <c r="C43" s="127" t="s">
        <v>115</v>
      </c>
      <c r="D43" s="126"/>
      <c r="E43" s="126"/>
      <c r="F43" s="126"/>
      <c r="G43" s="138" t="s">
        <v>114</v>
      </c>
      <c r="H43" s="156">
        <v>5229744</v>
      </c>
      <c r="I43" s="155">
        <v>724225</v>
      </c>
      <c r="J43" s="135">
        <f t="shared" si="2"/>
        <v>5953969</v>
      </c>
      <c r="K43" s="156">
        <v>5659312</v>
      </c>
      <c r="L43" s="155">
        <v>1195181</v>
      </c>
      <c r="M43" s="135">
        <f t="shared" si="3"/>
        <v>6854493</v>
      </c>
      <c r="N43" s="100"/>
    </row>
    <row r="44" spans="1:14" s="99" customFormat="1" ht="16.5" thickBot="1">
      <c r="A44" s="109"/>
      <c r="B44" s="128" t="s">
        <v>76</v>
      </c>
      <c r="C44" s="127" t="s">
        <v>113</v>
      </c>
      <c r="D44" s="126"/>
      <c r="E44" s="126"/>
      <c r="F44" s="126"/>
      <c r="G44" s="138" t="s">
        <v>112</v>
      </c>
      <c r="H44" s="137">
        <f>H45+H48+H52+H53+H54+H55</f>
        <v>131977179</v>
      </c>
      <c r="I44" s="136">
        <f>I45+I48+I52+I53+I54+I55</f>
        <v>0</v>
      </c>
      <c r="J44" s="135">
        <f t="shared" si="2"/>
        <v>131977179</v>
      </c>
      <c r="K44" s="137">
        <f>K45+K48+K52+K53+K54+K55</f>
        <v>108417903</v>
      </c>
      <c r="L44" s="136">
        <f>L45+L48+L52+L53+L54+L55</f>
        <v>0</v>
      </c>
      <c r="M44" s="135">
        <f t="shared" si="3"/>
        <v>108417903</v>
      </c>
      <c r="N44" s="100"/>
    </row>
    <row r="45" spans="1:14">
      <c r="B45" s="98"/>
      <c r="C45" s="96" t="s">
        <v>14</v>
      </c>
      <c r="D45" s="95" t="s">
        <v>111</v>
      </c>
      <c r="E45" s="95"/>
      <c r="F45" s="95"/>
      <c r="G45" s="133"/>
      <c r="H45" s="146">
        <f>H46+H47</f>
        <v>20000000</v>
      </c>
      <c r="I45" s="145">
        <f>I46+I47</f>
        <v>0</v>
      </c>
      <c r="J45" s="130">
        <f t="shared" si="2"/>
        <v>20000000</v>
      </c>
      <c r="K45" s="146">
        <f>K46+K47</f>
        <v>20000000</v>
      </c>
      <c r="L45" s="145">
        <f>L46+L47</f>
        <v>0</v>
      </c>
      <c r="M45" s="130">
        <f t="shared" si="3"/>
        <v>20000000</v>
      </c>
      <c r="N45" s="94"/>
    </row>
    <row r="46" spans="1:14">
      <c r="B46" s="98"/>
      <c r="C46" s="97"/>
      <c r="D46" s="95" t="s">
        <v>110</v>
      </c>
      <c r="E46" s="95"/>
      <c r="F46" s="95"/>
      <c r="G46" s="154"/>
      <c r="H46" s="153">
        <v>20000000</v>
      </c>
      <c r="I46" s="152"/>
      <c r="J46" s="130">
        <f t="shared" si="2"/>
        <v>20000000</v>
      </c>
      <c r="K46" s="153">
        <v>20000000</v>
      </c>
      <c r="L46" s="152"/>
      <c r="M46" s="130">
        <f t="shared" si="3"/>
        <v>20000000</v>
      </c>
      <c r="N46" s="94"/>
    </row>
    <row r="47" spans="1:14">
      <c r="B47" s="98"/>
      <c r="C47" s="97"/>
      <c r="D47" s="95" t="s">
        <v>109</v>
      </c>
      <c r="E47" s="95"/>
      <c r="F47" s="95"/>
      <c r="G47" s="151"/>
      <c r="H47" s="150"/>
      <c r="I47" s="149"/>
      <c r="J47" s="130">
        <f t="shared" si="2"/>
        <v>0</v>
      </c>
      <c r="K47" s="150"/>
      <c r="L47" s="149"/>
      <c r="M47" s="130">
        <f t="shared" si="3"/>
        <v>0</v>
      </c>
      <c r="N47" s="94"/>
    </row>
    <row r="48" spans="1:14">
      <c r="B48" s="98"/>
      <c r="C48" s="96" t="s">
        <v>16</v>
      </c>
      <c r="D48" s="117" t="s">
        <v>108</v>
      </c>
      <c r="E48" s="95"/>
      <c r="F48" s="95"/>
      <c r="G48" s="133"/>
      <c r="H48" s="146">
        <f>H49+H50+H51</f>
        <v>12073956</v>
      </c>
      <c r="I48" s="145">
        <f>I49+I50+I51</f>
        <v>0</v>
      </c>
      <c r="J48" s="130">
        <f t="shared" si="2"/>
        <v>12073956</v>
      </c>
      <c r="K48" s="146">
        <f>K49+K50+K51</f>
        <v>9718028</v>
      </c>
      <c r="L48" s="145">
        <f>L49+L50+L51</f>
        <v>0</v>
      </c>
      <c r="M48" s="130">
        <f t="shared" si="3"/>
        <v>9718028</v>
      </c>
      <c r="N48" s="94"/>
    </row>
    <row r="49" spans="1:14">
      <c r="B49" s="98"/>
      <c r="C49" s="96"/>
      <c r="D49" s="97" t="s">
        <v>107</v>
      </c>
      <c r="E49" s="95"/>
      <c r="F49" s="95"/>
      <c r="G49" s="144"/>
      <c r="H49" s="148">
        <v>12073956</v>
      </c>
      <c r="I49" s="142"/>
      <c r="J49" s="130">
        <f t="shared" si="2"/>
        <v>12073956</v>
      </c>
      <c r="K49" s="148">
        <v>9718028</v>
      </c>
      <c r="L49" s="142"/>
      <c r="M49" s="130">
        <f t="shared" si="3"/>
        <v>9718028</v>
      </c>
      <c r="N49" s="94"/>
    </row>
    <row r="50" spans="1:14">
      <c r="B50" s="98"/>
      <c r="C50" s="96"/>
      <c r="D50" s="117" t="s">
        <v>106</v>
      </c>
      <c r="E50" s="95"/>
      <c r="F50" s="95"/>
      <c r="G50" s="141"/>
      <c r="H50" s="140"/>
      <c r="I50" s="139"/>
      <c r="J50" s="130">
        <f t="shared" si="2"/>
        <v>0</v>
      </c>
      <c r="K50" s="140"/>
      <c r="L50" s="139"/>
      <c r="M50" s="130">
        <f t="shared" si="3"/>
        <v>0</v>
      </c>
      <c r="N50" s="94"/>
    </row>
    <row r="51" spans="1:14">
      <c r="B51" s="98"/>
      <c r="C51" s="96"/>
      <c r="D51" s="117" t="s">
        <v>105</v>
      </c>
      <c r="E51" s="95"/>
      <c r="F51" s="95"/>
      <c r="G51" s="141"/>
      <c r="H51" s="140"/>
      <c r="I51" s="139"/>
      <c r="J51" s="130">
        <f t="shared" si="2"/>
        <v>0</v>
      </c>
      <c r="K51" s="140"/>
      <c r="L51" s="139"/>
      <c r="M51" s="130">
        <f t="shared" si="3"/>
        <v>0</v>
      </c>
      <c r="N51" s="94"/>
    </row>
    <row r="52" spans="1:14">
      <c r="B52" s="98"/>
      <c r="C52" s="96" t="s">
        <v>18</v>
      </c>
      <c r="D52" s="97" t="s">
        <v>104</v>
      </c>
      <c r="E52" s="95"/>
      <c r="F52" s="95"/>
      <c r="G52" s="133"/>
      <c r="H52" s="134">
        <v>99903223</v>
      </c>
      <c r="I52" s="131"/>
      <c r="J52" s="130">
        <f t="shared" si="2"/>
        <v>99903223</v>
      </c>
      <c r="K52" s="134">
        <v>78699875</v>
      </c>
      <c r="L52" s="131"/>
      <c r="M52" s="130">
        <f t="shared" si="3"/>
        <v>78699875</v>
      </c>
      <c r="N52" s="94"/>
    </row>
    <row r="53" spans="1:14">
      <c r="B53" s="98"/>
      <c r="C53" s="147" t="s">
        <v>34</v>
      </c>
      <c r="D53" s="95" t="s">
        <v>103</v>
      </c>
      <c r="E53" s="95"/>
      <c r="F53" s="95"/>
      <c r="G53" s="133"/>
      <c r="H53" s="132"/>
      <c r="I53" s="131"/>
      <c r="J53" s="130">
        <f t="shared" si="2"/>
        <v>0</v>
      </c>
      <c r="K53" s="132"/>
      <c r="L53" s="131"/>
      <c r="M53" s="130">
        <f t="shared" si="3"/>
        <v>0</v>
      </c>
      <c r="N53" s="94"/>
    </row>
    <row r="54" spans="1:14">
      <c r="B54" s="98"/>
      <c r="C54" s="147" t="s">
        <v>102</v>
      </c>
      <c r="D54" s="95" t="s">
        <v>101</v>
      </c>
      <c r="E54" s="95"/>
      <c r="F54" s="95"/>
      <c r="G54" s="133" t="s">
        <v>100</v>
      </c>
      <c r="H54" s="132"/>
      <c r="I54" s="131"/>
      <c r="J54" s="130">
        <f t="shared" si="2"/>
        <v>0</v>
      </c>
      <c r="K54" s="132"/>
      <c r="L54" s="131"/>
      <c r="M54" s="130">
        <f t="shared" si="3"/>
        <v>0</v>
      </c>
      <c r="N54" s="94"/>
    </row>
    <row r="55" spans="1:14">
      <c r="B55" s="98"/>
      <c r="C55" s="147" t="s">
        <v>99</v>
      </c>
      <c r="D55" s="95" t="s">
        <v>98</v>
      </c>
      <c r="E55" s="95"/>
      <c r="F55" s="95"/>
      <c r="G55" s="133"/>
      <c r="H55" s="146">
        <f>H56+H57</f>
        <v>0</v>
      </c>
      <c r="I55" s="145">
        <f>I56+I57</f>
        <v>0</v>
      </c>
      <c r="J55" s="130">
        <f t="shared" si="2"/>
        <v>0</v>
      </c>
      <c r="K55" s="146">
        <f>K56+K57</f>
        <v>0</v>
      </c>
      <c r="L55" s="145">
        <f>L56+L57</f>
        <v>0</v>
      </c>
      <c r="M55" s="130">
        <f t="shared" si="3"/>
        <v>0</v>
      </c>
      <c r="N55" s="94"/>
    </row>
    <row r="56" spans="1:14">
      <c r="B56" s="98"/>
      <c r="C56" s="97"/>
      <c r="D56" s="95" t="s">
        <v>97</v>
      </c>
      <c r="E56" s="95"/>
      <c r="F56" s="95"/>
      <c r="G56" s="144"/>
      <c r="H56" s="143"/>
      <c r="I56" s="142"/>
      <c r="J56" s="130">
        <f t="shared" si="2"/>
        <v>0</v>
      </c>
      <c r="K56" s="143"/>
      <c r="L56" s="142"/>
      <c r="M56" s="130">
        <f t="shared" si="3"/>
        <v>0</v>
      </c>
      <c r="N56" s="94"/>
    </row>
    <row r="57" spans="1:14">
      <c r="B57" s="98"/>
      <c r="C57" s="97"/>
      <c r="D57" s="95" t="s">
        <v>96</v>
      </c>
      <c r="E57" s="95"/>
      <c r="F57" s="95"/>
      <c r="G57" s="141"/>
      <c r="H57" s="140"/>
      <c r="I57" s="139"/>
      <c r="J57" s="130">
        <f t="shared" si="2"/>
        <v>0</v>
      </c>
      <c r="K57" s="140"/>
      <c r="L57" s="139"/>
      <c r="M57" s="130">
        <f t="shared" si="3"/>
        <v>0</v>
      </c>
      <c r="N57" s="94"/>
    </row>
    <row r="58" spans="1:14" s="99" customFormat="1" ht="16.5" thickBot="1">
      <c r="A58" s="109"/>
      <c r="B58" s="128" t="s">
        <v>81</v>
      </c>
      <c r="C58" s="127" t="s">
        <v>95</v>
      </c>
      <c r="D58" s="126"/>
      <c r="E58" s="126"/>
      <c r="F58" s="126"/>
      <c r="G58" s="138"/>
      <c r="H58" s="137">
        <f>H59+H60</f>
        <v>22217825</v>
      </c>
      <c r="I58" s="136">
        <f>I59+I60</f>
        <v>0</v>
      </c>
      <c r="J58" s="135">
        <f t="shared" si="2"/>
        <v>22217825</v>
      </c>
      <c r="K58" s="137">
        <f>K59+K60</f>
        <v>23559277</v>
      </c>
      <c r="L58" s="136">
        <f>L59+L60</f>
        <v>0</v>
      </c>
      <c r="M58" s="135">
        <f t="shared" si="3"/>
        <v>23559277</v>
      </c>
      <c r="N58" s="100"/>
    </row>
    <row r="59" spans="1:14">
      <c r="B59" s="98"/>
      <c r="C59" s="96" t="s">
        <v>14</v>
      </c>
      <c r="D59" s="117" t="s">
        <v>94</v>
      </c>
      <c r="E59" s="95"/>
      <c r="F59" s="95"/>
      <c r="G59" s="133"/>
      <c r="H59" s="134">
        <v>22217825</v>
      </c>
      <c r="I59" s="131"/>
      <c r="J59" s="130">
        <f t="shared" si="2"/>
        <v>22217825</v>
      </c>
      <c r="K59" s="134">
        <v>23559277</v>
      </c>
      <c r="L59" s="131"/>
      <c r="M59" s="130">
        <f t="shared" si="3"/>
        <v>23559277</v>
      </c>
      <c r="N59" s="94"/>
    </row>
    <row r="60" spans="1:14">
      <c r="B60" s="98"/>
      <c r="C60" s="96" t="s">
        <v>16</v>
      </c>
      <c r="D60" s="117" t="s">
        <v>93</v>
      </c>
      <c r="E60" s="95"/>
      <c r="F60" s="95"/>
      <c r="G60" s="133"/>
      <c r="H60" s="132"/>
      <c r="I60" s="131"/>
      <c r="J60" s="130">
        <f t="shared" si="2"/>
        <v>0</v>
      </c>
      <c r="K60" s="132"/>
      <c r="L60" s="131"/>
      <c r="M60" s="130">
        <f t="shared" si="3"/>
        <v>0</v>
      </c>
      <c r="N60" s="94"/>
    </row>
    <row r="61" spans="1:14">
      <c r="B61" s="98"/>
      <c r="C61" s="97"/>
      <c r="D61" s="95"/>
      <c r="E61" s="95"/>
      <c r="F61" s="95"/>
      <c r="G61" s="120"/>
      <c r="H61" s="129"/>
      <c r="I61" s="95"/>
      <c r="J61" s="118"/>
      <c r="K61" s="129"/>
      <c r="L61" s="95"/>
      <c r="M61" s="118"/>
      <c r="N61" s="94"/>
    </row>
    <row r="62" spans="1:14" s="99" customFormat="1" ht="16.5" thickBot="1">
      <c r="A62" s="109"/>
      <c r="B62" s="128"/>
      <c r="C62" s="127" t="s">
        <v>92</v>
      </c>
      <c r="D62" s="126"/>
      <c r="E62" s="126"/>
      <c r="F62" s="126"/>
      <c r="G62" s="125" t="s">
        <v>85</v>
      </c>
      <c r="H62" s="103">
        <f>H58+H44+H43+H38+H37+H36+H35+H32+H28+H24+H17+H16+H9+H23</f>
        <v>505799773.27999997</v>
      </c>
      <c r="I62" s="102">
        <f>I58+I44+I43+I38+I37+I36+I35+I32+I28+I24+I23+I17+I16+I9</f>
        <v>695443524.62</v>
      </c>
      <c r="J62" s="101">
        <f>H62+I62</f>
        <v>1201243297.9000001</v>
      </c>
      <c r="K62" s="103">
        <f>K58+K44+K43+K38+K37+K36+K35+K32+K28+K24+K17+K16+K9+K23</f>
        <v>473288489</v>
      </c>
      <c r="L62" s="102">
        <f>L58+L44+L43+L38+L37+L36+L35+L32+L28+L24+L23+L17+L16+L9</f>
        <v>604588666</v>
      </c>
      <c r="M62" s="101">
        <f>K62+L62</f>
        <v>1077877155</v>
      </c>
      <c r="N62" s="100"/>
    </row>
    <row r="63" spans="1:14" ht="16.5" thickTop="1">
      <c r="B63" s="124"/>
      <c r="C63" s="123"/>
      <c r="D63" s="122"/>
      <c r="E63" s="122"/>
      <c r="F63" s="121"/>
      <c r="G63" s="120"/>
      <c r="H63" s="119"/>
      <c r="I63" s="87"/>
      <c r="J63" s="118"/>
      <c r="K63" s="119"/>
      <c r="L63" s="87"/>
      <c r="M63" s="118"/>
      <c r="N63" s="94"/>
    </row>
    <row r="64" spans="1:14">
      <c r="B64" s="98"/>
      <c r="C64" s="97" t="s">
        <v>91</v>
      </c>
      <c r="D64" s="95"/>
      <c r="E64" s="95"/>
      <c r="F64" s="114"/>
      <c r="G64" s="120" t="s">
        <v>22</v>
      </c>
      <c r="H64" s="119"/>
      <c r="I64" s="87"/>
      <c r="J64" s="118"/>
      <c r="K64" s="119"/>
      <c r="L64" s="87"/>
      <c r="M64" s="118"/>
      <c r="N64" s="94"/>
    </row>
    <row r="65" spans="1:14">
      <c r="B65" s="98"/>
      <c r="C65" s="97"/>
      <c r="D65" s="95"/>
      <c r="E65" s="95"/>
      <c r="F65" s="114"/>
      <c r="G65" s="120"/>
      <c r="H65" s="119"/>
      <c r="I65" s="87"/>
      <c r="J65" s="118"/>
      <c r="K65" s="119"/>
      <c r="L65" s="87"/>
      <c r="M65" s="118"/>
      <c r="N65" s="94"/>
    </row>
    <row r="66" spans="1:14" ht="16.5" thickBot="1">
      <c r="B66" s="98" t="s">
        <v>12</v>
      </c>
      <c r="C66" s="97" t="s">
        <v>90</v>
      </c>
      <c r="D66" s="95"/>
      <c r="E66" s="95"/>
      <c r="F66" s="114"/>
      <c r="G66" s="113" t="s">
        <v>30</v>
      </c>
      <c r="H66" s="112">
        <v>22958208</v>
      </c>
      <c r="I66" s="116">
        <v>27122203</v>
      </c>
      <c r="J66" s="115">
        <f>H66+I66</f>
        <v>50080411</v>
      </c>
      <c r="K66" s="112">
        <v>25339974</v>
      </c>
      <c r="L66" s="116">
        <v>30519354</v>
      </c>
      <c r="M66" s="115">
        <f>K66+L66</f>
        <v>55859328</v>
      </c>
      <c r="N66" s="94"/>
    </row>
    <row r="67" spans="1:14" ht="16.5" thickBot="1">
      <c r="B67" s="98" t="s">
        <v>20</v>
      </c>
      <c r="C67" s="117" t="s">
        <v>89</v>
      </c>
      <c r="D67" s="95"/>
      <c r="E67" s="95"/>
      <c r="F67" s="114"/>
      <c r="G67" s="113" t="s">
        <v>38</v>
      </c>
      <c r="H67" s="112">
        <v>101134882</v>
      </c>
      <c r="I67" s="116">
        <v>61749</v>
      </c>
      <c r="J67" s="115">
        <f>H67+I67</f>
        <v>101196631</v>
      </c>
      <c r="K67" s="112">
        <v>91119666</v>
      </c>
      <c r="L67" s="116">
        <v>47255</v>
      </c>
      <c r="M67" s="115">
        <f>K67+L67</f>
        <v>91166921</v>
      </c>
      <c r="N67" s="94"/>
    </row>
    <row r="68" spans="1:14" ht="16.5" thickBot="1">
      <c r="B68" s="98" t="s">
        <v>28</v>
      </c>
      <c r="C68" s="97" t="s">
        <v>88</v>
      </c>
      <c r="D68" s="95"/>
      <c r="E68" s="95"/>
      <c r="F68" s="114"/>
      <c r="G68" s="113" t="s">
        <v>43</v>
      </c>
      <c r="H68" s="112">
        <v>0</v>
      </c>
      <c r="I68" s="116">
        <v>0</v>
      </c>
      <c r="J68" s="115">
        <f>H68+I68</f>
        <v>0</v>
      </c>
      <c r="K68" s="112">
        <v>0</v>
      </c>
      <c r="L68" s="116">
        <v>0</v>
      </c>
      <c r="M68" s="115">
        <f>K68+L68</f>
        <v>0</v>
      </c>
      <c r="N68" s="94"/>
    </row>
    <row r="69" spans="1:14" ht="16.5" thickBot="1">
      <c r="B69" s="98" t="s">
        <v>36</v>
      </c>
      <c r="C69" s="97" t="s">
        <v>87</v>
      </c>
      <c r="D69" s="95"/>
      <c r="E69" s="95"/>
      <c r="F69" s="114"/>
      <c r="G69" s="113"/>
      <c r="H69" s="112">
        <v>1490787379</v>
      </c>
      <c r="I69" s="111">
        <v>1609321888</v>
      </c>
      <c r="J69" s="110">
        <f>H69+I69</f>
        <v>3100109267</v>
      </c>
      <c r="K69" s="112">
        <v>1520951271</v>
      </c>
      <c r="L69" s="111">
        <v>1390325012</v>
      </c>
      <c r="M69" s="110">
        <f>K69+L69</f>
        <v>2911276283</v>
      </c>
      <c r="N69" s="94"/>
    </row>
    <row r="70" spans="1:14" s="99" customFormat="1" ht="16.5" thickBot="1">
      <c r="A70" s="109"/>
      <c r="B70" s="108"/>
      <c r="C70" s="107" t="s">
        <v>11</v>
      </c>
      <c r="D70" s="102"/>
      <c r="E70" s="102"/>
      <c r="F70" s="106"/>
      <c r="G70" s="105"/>
      <c r="H70" s="103">
        <f>H66+H67+H68+H69</f>
        <v>1614880469</v>
      </c>
      <c r="I70" s="102">
        <f>I66+I67+I68+I69</f>
        <v>1636505840</v>
      </c>
      <c r="J70" s="104">
        <f>H70+I70</f>
        <v>3251386309</v>
      </c>
      <c r="K70" s="103">
        <f>K66+K67+K68+K69</f>
        <v>1637410911</v>
      </c>
      <c r="L70" s="102">
        <f>L66+L67+L68+L69</f>
        <v>1420891621</v>
      </c>
      <c r="M70" s="101">
        <f>K70+L70</f>
        <v>3058302532</v>
      </c>
      <c r="N70" s="100"/>
    </row>
    <row r="71" spans="1:14" ht="16.5" thickTop="1">
      <c r="B71" s="98"/>
      <c r="C71" s="97"/>
      <c r="D71" s="95"/>
      <c r="E71" s="95"/>
      <c r="F71" s="95"/>
      <c r="G71" s="96"/>
      <c r="H71" s="95"/>
      <c r="I71" s="95"/>
      <c r="J71" s="95"/>
      <c r="K71" s="95"/>
      <c r="L71" s="95"/>
      <c r="M71" s="95"/>
      <c r="N71" s="94"/>
    </row>
    <row r="72" spans="1:14">
      <c r="B72" s="98"/>
      <c r="C72" s="97"/>
      <c r="D72" s="95"/>
      <c r="E72" s="95"/>
      <c r="F72" s="95"/>
      <c r="G72" s="96"/>
      <c r="H72" s="95"/>
      <c r="I72" s="95"/>
      <c r="J72" s="95"/>
      <c r="K72" s="95"/>
      <c r="L72" s="95"/>
      <c r="M72" s="95"/>
      <c r="N72" s="94"/>
    </row>
    <row r="73" spans="1:14" ht="16.5" thickBot="1">
      <c r="A73" s="93"/>
      <c r="B73" s="92"/>
      <c r="C73" s="91"/>
      <c r="D73" s="89"/>
      <c r="E73" s="89"/>
      <c r="F73" s="89"/>
      <c r="G73" s="90"/>
      <c r="H73" s="89"/>
      <c r="I73" s="89"/>
      <c r="J73" s="89"/>
      <c r="K73" s="89"/>
      <c r="L73" s="89"/>
      <c r="M73" s="89"/>
      <c r="N73" s="88"/>
    </row>
    <row r="74" spans="1:14" ht="16.5" thickTop="1"/>
  </sheetData>
  <sheetProtection password="CC26" sheet="1"/>
  <mergeCells count="6">
    <mergeCell ref="F3:H3"/>
    <mergeCell ref="F4:H4"/>
    <mergeCell ref="F5:H5"/>
    <mergeCell ref="K6:M6"/>
    <mergeCell ref="C7:D7"/>
    <mergeCell ref="H6:J6"/>
  </mergeCells>
  <printOptions verticalCentered="1"/>
  <pageMargins left="0.74803149606299213" right="0.74803149606299213" top="0.98425196850393704" bottom="0.98425196850393704" header="0.51181102362204722" footer="0.51181102362204722"/>
  <pageSetup paperSize="9" scale="3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Kar Zarar</vt:lpstr>
      <vt:lpstr>Aktifler</vt:lpstr>
      <vt:lpstr>Pasifler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Akben</dc:creator>
  <cp:lastModifiedBy>Mete Akben</cp:lastModifiedBy>
  <dcterms:created xsi:type="dcterms:W3CDTF">2021-07-30T12:12:39Z</dcterms:created>
  <dcterms:modified xsi:type="dcterms:W3CDTF">2021-07-30T12:14:31Z</dcterms:modified>
</cp:coreProperties>
</file>