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435" windowHeight="496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45621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M48" i="10" s="1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 s="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24" i="11" s="1"/>
  <c r="M40" i="11"/>
  <c r="M42" i="11"/>
  <c r="K37" i="11"/>
  <c r="M43" i="11"/>
  <c r="M44" i="11"/>
  <c r="M49" i="11"/>
  <c r="M10" i="10"/>
  <c r="H55" i="10"/>
  <c r="J55" i="10" s="1"/>
  <c r="J53" i="10"/>
  <c r="J36" i="10"/>
  <c r="L9" i="10"/>
  <c r="L19" i="10"/>
  <c r="M19" i="10" s="1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J4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M46" i="11" s="1"/>
  <c r="J32" i="10"/>
  <c r="J31" i="11" l="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J28" i="11"/>
  <c r="J24" i="11"/>
  <c r="M19" i="11"/>
  <c r="M15" i="11"/>
  <c r="M13" i="11"/>
  <c r="J13" i="11"/>
  <c r="J15" i="11"/>
  <c r="H60" i="11"/>
  <c r="J9" i="11"/>
  <c r="I53" i="9" l="1"/>
  <c r="I85" i="9" s="1"/>
  <c r="I89" i="9" s="1"/>
  <c r="M44" i="10"/>
  <c r="J44" i="10"/>
  <c r="L62" i="10"/>
  <c r="M62" i="10" s="1"/>
  <c r="J27" i="11"/>
  <c r="H53" i="9"/>
  <c r="H85" i="9" s="1"/>
  <c r="H89" i="9" s="1"/>
  <c r="J62" i="10"/>
  <c r="M60" i="11"/>
  <c r="M27" i="11"/>
  <c r="J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<sst xmlns="http://schemas.openxmlformats.org/spreadsheetml/2006/main" count="375" uniqueCount="232">
  <si>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</si>
  <si>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</si>
  <si>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</si>
  <si>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</si>
  <si>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</si>
  <si>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</si>
  <si>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</si>
  <si>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</si>
  <si>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</si>
  <si>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</si>
  <si>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</si>
  <si>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</si>
  <si>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</si>
  <si>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</si>
  <si>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</si>
  <si>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</si>
  <si>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</si>
  <si>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</si>
  <si>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</si>
  <si>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</si>
  <si>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</si>
  <si>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</si>
  <si>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</si>
  <si>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</si>
  <si>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</si>
  <si>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</si>
  <si>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</si>
  <si>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</si>
  <si>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</si>
  <si>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</si>
  <si>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</si>
  <si>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</si>
  <si>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</si>
  <si>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</si>
  <si>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</si>
  <si>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</si>
  <si>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</si>
  <si>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</si>
  <si>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</si>
  <si>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</si>
  <si>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</si>
  <si>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</si>
  <si>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</si>
  <si>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</si>
  <si>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</si>
  <si>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</si>
  <si>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</si>
  <si>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</si>
  <si>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</si>
  <si>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</si>
  <si>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</si>
  <si>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</si>
  <si>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</si>
  <si>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</si>
  <si>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</si>
  <si>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</si>
  <si>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</si>
  <si>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</si>
  <si>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</si>
  <si>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</si>
  <si>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</si>
  <si>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</si>
  <si>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</si>
  <si>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</si>
  <si>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</si>
  <si>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</si>
  <si>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</si>
  <si>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</si>
  <si>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</si>
  <si>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</si>
  <si>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</si>
  <si>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</si>
  <si>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</si>
  <si>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</si>
  <si>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</si>
  <si>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</si>
  <si>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</si>
  <si>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</si>
  <si>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</si>
  <si>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</si>
  <si>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</si>
  <si>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</si>
  <si>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</si>
  <si>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</si>
  <si>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</si>
  <si>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</si>
  <si>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</si>
  <si>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</si>
  <si>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</si>
  <si>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</si>
  <si>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</si>
  <si>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</si>
  <si>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</si>
  <si>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</si>
  <si>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</si>
  <si>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</si>
  <si>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</si>
  <si>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</si>
  <si>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</si>
  <si>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</si>
  <si>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</si>
  <si>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</si>
  <si>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</si>
  <si>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</si>
  <si>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</si>
  <si>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</si>
  <si>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</si>
  <si>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</si>
  <si>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</si>
  <si>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</si>
  <si>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</si>
  <si>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</si>
  <si>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</si>
  <si>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</si>
  <si>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</si>
  <si>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</si>
  <si>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</si>
  <si>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</si>
  <si>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</si>
  <si>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</si>
  <si>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</si>
  <si>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</si>
  <si>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</si>
  <si>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</si>
  <si>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</si>
  <si>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</si>
  <si>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</si>
  <si>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</si>
  <si>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</si>
  <si>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</si>
  <si>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</si>
  <si>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</si>
  <si>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</si>
  <si>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</si>
  <si>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</si>
  <si>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</si>
  <si>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</si>
  <si>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</si>
  <si>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</si>
  <si>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</si>
  <si>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</si>
  <si>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</si>
  <si>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</si>
  <si>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</si>
  <si>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</si>
  <si>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</si>
  <si>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</si>
  <si>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</si>
  <si>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</si>
  <si>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</si>
  <si>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</si>
  <si>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</si>
  <si>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</si>
  <si>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</si>
  <si>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</si>
  <si>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</si>
  <si>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</si>
  <si>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</si>
  <si>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</si>
  <si>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</si>
  <si>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</si>
  <si>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</si>
  <si>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</si>
  <si>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</si>
  <si>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</si>
  <si>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</si>
  <si>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</si>
  <si>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</si>
  <si>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</si>
  <si>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</si>
  <si>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</si>
  <si>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</si>
  <si>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</si>
  <si>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</si>
  <si>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</si>
  <si>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</si>
  <si>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</si>
  <si>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</si>
  <si>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</si>
  <si>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</si>
  <si>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</si>
  <si>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</si>
  <si>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</si>
  <si>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</si>
  <si>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</si>
  <si>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</si>
  <si>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</si>
  <si>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</si>
  <si>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</si>
  <si>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</si>
  <si>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</si>
  <si>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</si>
  <si>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</si>
  <si>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</si>
  <si>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</si>
  <si>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</si>
  <si>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</si>
  <si>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</si>
  <si>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</si>
  <si>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</si>
  <si>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</si>
  <si>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</si>
  <si>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</si>
  <si>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</si>
  <si>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</si>
  <si>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</si>
  <si>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</si>
  <si>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</si>
  <si>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</si>
  <si>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</si>
  <si>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</si>
  <si>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</si>
  <si>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</si>
  <si>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</si>
  <si>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</si>
  <si>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</si>
  <si>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</si>
  <si>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</si>
  <si>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</si>
  <si>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</si>
  <si>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</si>
  <si>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</si>
  <si>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</si>
  <si>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</si>
  <si>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</si>
  <si>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</si>
  <si>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</si>
  <si>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</si>
  <si>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</si>
  <si>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</si>
  <si>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(31.12.2016)</t>
  </si>
  <si>
    <t>(31.12.2017)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</si>
</sst>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M60" sqref="M60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3" t="s">
        <v>229</v>
      </c>
      <c r="G3" s="263"/>
      <c r="H3" s="263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4" t="s">
        <v>226</v>
      </c>
      <c r="G4" s="264"/>
      <c r="H4" s="264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5" t="s">
        <v>228</v>
      </c>
      <c r="G5" s="265"/>
      <c r="H5" s="265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6" t="s">
        <v>1</v>
      </c>
      <c r="L6" s="267"/>
      <c r="M6" s="267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12944574</v>
      </c>
      <c r="I9" s="223">
        <f>I10+I11+I12</f>
        <v>8247191</v>
      </c>
      <c r="J9" s="216">
        <f t="shared" ref="J9:J14" si="0">H9+I9</f>
        <v>21191765</v>
      </c>
      <c r="K9" s="222">
        <f>K10+K11+K12</f>
        <v>9388709</v>
      </c>
      <c r="L9" s="223">
        <f>L10+L11+L12</f>
        <v>9336972</v>
      </c>
      <c r="M9" s="216">
        <f t="shared" ref="M9:M14" si="1">K9+L9</f>
        <v>18725681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12944574</v>
      </c>
      <c r="I10" s="236">
        <v>0</v>
      </c>
      <c r="J10" s="217">
        <f t="shared" si="0"/>
        <v>12944574</v>
      </c>
      <c r="K10" s="234">
        <v>9388709</v>
      </c>
      <c r="L10" s="236">
        <v>0</v>
      </c>
      <c r="M10" s="217">
        <f t="shared" si="1"/>
        <v>9388709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8210681</v>
      </c>
      <c r="J11" s="217">
        <f t="shared" si="0"/>
        <v>8210681</v>
      </c>
      <c r="K11" s="235">
        <v>0</v>
      </c>
      <c r="L11" s="237">
        <v>9304106</v>
      </c>
      <c r="M11" s="217">
        <f t="shared" si="1"/>
        <v>9304106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36510</v>
      </c>
      <c r="J12" s="217">
        <f t="shared" si="0"/>
        <v>36510</v>
      </c>
      <c r="K12" s="235">
        <v>0</v>
      </c>
      <c r="L12" s="237">
        <v>32866</v>
      </c>
      <c r="M12" s="217">
        <f t="shared" si="1"/>
        <v>32866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307605739</v>
      </c>
      <c r="I13" s="223">
        <f>I14+I15</f>
        <v>295433876</v>
      </c>
      <c r="J13" s="216">
        <f t="shared" si="0"/>
        <v>603039615</v>
      </c>
      <c r="K13" s="222">
        <f>K14+K15</f>
        <v>111949828</v>
      </c>
      <c r="L13" s="223">
        <f>L14+L15</f>
        <v>312350821</v>
      </c>
      <c r="M13" s="216">
        <f t="shared" si="1"/>
        <v>424300649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57026602</v>
      </c>
      <c r="I14" s="236">
        <v>181125403</v>
      </c>
      <c r="J14" s="217">
        <f t="shared" si="0"/>
        <v>238152005</v>
      </c>
      <c r="K14" s="234">
        <v>50502547</v>
      </c>
      <c r="L14" s="236">
        <v>154813941</v>
      </c>
      <c r="M14" s="217">
        <f t="shared" si="1"/>
        <v>205316488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250579137</v>
      </c>
      <c r="I15" s="225">
        <f>I16+I17+I18</f>
        <v>114308473</v>
      </c>
      <c r="J15" s="217">
        <f>H15+I15</f>
        <v>364887610</v>
      </c>
      <c r="K15" s="227">
        <f>K16+K17+K18</f>
        <v>61447281</v>
      </c>
      <c r="L15" s="225">
        <f>L16+L17+L18</f>
        <v>157536880</v>
      </c>
      <c r="M15" s="217">
        <f>K15+L15</f>
        <v>218984161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20000000</v>
      </c>
      <c r="I16" s="237">
        <v>15816042</v>
      </c>
      <c r="J16" s="218">
        <f t="shared" ref="J16:J58" si="2">H16+I16</f>
        <v>35816042</v>
      </c>
      <c r="K16" s="235">
        <v>28401762</v>
      </c>
      <c r="L16" s="237">
        <v>16068673</v>
      </c>
      <c r="M16" s="218">
        <f t="shared" ref="M16:M58" si="3">K16+L16</f>
        <v>44470435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230579137</v>
      </c>
      <c r="I17" s="237">
        <v>98492431</v>
      </c>
      <c r="J17" s="218">
        <f t="shared" si="2"/>
        <v>329071568</v>
      </c>
      <c r="K17" s="235">
        <v>33045519</v>
      </c>
      <c r="L17" s="237">
        <v>141468207</v>
      </c>
      <c r="M17" s="219">
        <f t="shared" si="3"/>
        <v>174513726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828231</v>
      </c>
      <c r="I19" s="223">
        <f>I20+I21+I22+I23</f>
        <v>28720343</v>
      </c>
      <c r="J19" s="216">
        <f t="shared" si="2"/>
        <v>29548574</v>
      </c>
      <c r="K19" s="222">
        <f>K20+K21+K22+K23</f>
        <v>65777682</v>
      </c>
      <c r="L19" s="223">
        <f>L20+L21+L22+L23</f>
        <v>23193357</v>
      </c>
      <c r="M19" s="216">
        <f t="shared" si="3"/>
        <v>88971039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0</v>
      </c>
      <c r="I20" s="236">
        <v>0</v>
      </c>
      <c r="J20" s="217">
        <f t="shared" si="2"/>
        <v>0</v>
      </c>
      <c r="K20" s="234">
        <v>0</v>
      </c>
      <c r="L20" s="236">
        <v>0</v>
      </c>
      <c r="M20" s="217">
        <f t="shared" si="3"/>
        <v>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0</v>
      </c>
      <c r="I21" s="237">
        <v>0</v>
      </c>
      <c r="J21" s="217">
        <f t="shared" si="2"/>
        <v>0</v>
      </c>
      <c r="K21" s="235">
        <v>65000000</v>
      </c>
      <c r="L21" s="237">
        <v>0</v>
      </c>
      <c r="M21" s="217">
        <f t="shared" si="3"/>
        <v>65000000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828231</v>
      </c>
      <c r="I23" s="237">
        <v>28720343</v>
      </c>
      <c r="J23" s="217">
        <f t="shared" si="2"/>
        <v>29548574</v>
      </c>
      <c r="K23" s="235">
        <v>777682</v>
      </c>
      <c r="L23" s="237">
        <v>23193357</v>
      </c>
      <c r="M23" s="217">
        <f t="shared" si="3"/>
        <v>23971039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369927412</v>
      </c>
      <c r="I24" s="223">
        <f>I25+I26</f>
        <v>626918044</v>
      </c>
      <c r="J24" s="216">
        <f t="shared" si="2"/>
        <v>996845456</v>
      </c>
      <c r="K24" s="222">
        <f>K25+K26</f>
        <v>377182612</v>
      </c>
      <c r="L24" s="223">
        <f>L25+L26</f>
        <v>429742815</v>
      </c>
      <c r="M24" s="216">
        <f t="shared" si="3"/>
        <v>806925427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143473192</v>
      </c>
      <c r="I25" s="236">
        <v>188011178</v>
      </c>
      <c r="J25" s="217">
        <f t="shared" si="2"/>
        <v>331484370</v>
      </c>
      <c r="K25" s="234">
        <v>148771455</v>
      </c>
      <c r="L25" s="236">
        <v>138350797</v>
      </c>
      <c r="M25" s="217">
        <f t="shared" si="3"/>
        <v>287122252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226454220</v>
      </c>
      <c r="I26" s="237">
        <v>438906866</v>
      </c>
      <c r="J26" s="217">
        <f t="shared" si="2"/>
        <v>665361086</v>
      </c>
      <c r="K26" s="235">
        <v>228411157</v>
      </c>
      <c r="L26" s="237">
        <v>291392018</v>
      </c>
      <c r="M26" s="217">
        <f t="shared" si="3"/>
        <v>519803175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48642694</v>
      </c>
      <c r="I27" s="223">
        <f>I28+I31+I34</f>
        <v>0</v>
      </c>
      <c r="J27" s="216">
        <f t="shared" si="2"/>
        <v>48642694</v>
      </c>
      <c r="K27" s="222">
        <f>K28+K31+K34</f>
        <v>46250888</v>
      </c>
      <c r="L27" s="223">
        <f>L28+L31+L34</f>
        <v>0</v>
      </c>
      <c r="M27" s="216">
        <f t="shared" si="3"/>
        <v>46250888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851542</v>
      </c>
      <c r="I28" s="225">
        <f>I29+I30</f>
        <v>0</v>
      </c>
      <c r="J28" s="217">
        <f t="shared" si="2"/>
        <v>851542</v>
      </c>
      <c r="K28" s="224">
        <f>K29+K30</f>
        <v>979171</v>
      </c>
      <c r="L28" s="225">
        <f>L29+L30</f>
        <v>0</v>
      </c>
      <c r="M28" s="217">
        <f t="shared" si="3"/>
        <v>979171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934469</v>
      </c>
      <c r="I29" s="237">
        <v>0</v>
      </c>
      <c r="J29" s="217">
        <f t="shared" si="2"/>
        <v>934469</v>
      </c>
      <c r="K29" s="235">
        <v>1114534</v>
      </c>
      <c r="L29" s="237">
        <v>0</v>
      </c>
      <c r="M29" s="217">
        <f t="shared" si="3"/>
        <v>1114534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-82927</v>
      </c>
      <c r="I30" s="237">
        <v>0</v>
      </c>
      <c r="J30" s="217">
        <f t="shared" si="2"/>
        <v>-82927</v>
      </c>
      <c r="K30" s="235">
        <v>-135363</v>
      </c>
      <c r="L30" s="237">
        <v>0</v>
      </c>
      <c r="M30" s="217">
        <f t="shared" si="3"/>
        <v>-135363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1214189</v>
      </c>
      <c r="I31" s="225">
        <f>I32+I33</f>
        <v>0</v>
      </c>
      <c r="J31" s="217">
        <f t="shared" si="2"/>
        <v>1214189</v>
      </c>
      <c r="K31" s="226">
        <f>K32+K33</f>
        <v>1202899</v>
      </c>
      <c r="L31" s="225">
        <f>L32+L33</f>
        <v>0</v>
      </c>
      <c r="M31" s="217">
        <f t="shared" si="3"/>
        <v>1202899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1734693</v>
      </c>
      <c r="I32" s="237">
        <v>0</v>
      </c>
      <c r="J32" s="217">
        <f t="shared" si="2"/>
        <v>1734693</v>
      </c>
      <c r="K32" s="235">
        <v>1575553</v>
      </c>
      <c r="L32" s="237">
        <v>0</v>
      </c>
      <c r="M32" s="217">
        <f t="shared" si="3"/>
        <v>1575553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-520504</v>
      </c>
      <c r="I33" s="237">
        <v>0</v>
      </c>
      <c r="J33" s="217">
        <f t="shared" si="2"/>
        <v>-520504</v>
      </c>
      <c r="K33" s="235">
        <v>-372654</v>
      </c>
      <c r="L33" s="237">
        <v>0</v>
      </c>
      <c r="M33" s="217">
        <f t="shared" si="3"/>
        <v>-372654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46576963</v>
      </c>
      <c r="I34" s="225">
        <f>I35+I36</f>
        <v>0</v>
      </c>
      <c r="J34" s="217">
        <f t="shared" si="2"/>
        <v>46576963</v>
      </c>
      <c r="K34" s="224">
        <f>K35+K36</f>
        <v>44068818</v>
      </c>
      <c r="L34" s="225">
        <f>L35+L36</f>
        <v>0</v>
      </c>
      <c r="M34" s="217">
        <f t="shared" si="3"/>
        <v>44068818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79041442</v>
      </c>
      <c r="I35" s="237">
        <v>0</v>
      </c>
      <c r="J35" s="217">
        <f t="shared" si="2"/>
        <v>79041442</v>
      </c>
      <c r="K35" s="235">
        <v>77987921</v>
      </c>
      <c r="L35" s="237">
        <v>0</v>
      </c>
      <c r="M35" s="217">
        <f t="shared" si="3"/>
        <v>77987921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-32464479</v>
      </c>
      <c r="I36" s="237">
        <v>0</v>
      </c>
      <c r="J36" s="217">
        <f t="shared" si="2"/>
        <v>-32464479</v>
      </c>
      <c r="K36" s="235">
        <v>-33919103</v>
      </c>
      <c r="L36" s="237">
        <v>0</v>
      </c>
      <c r="M36" s="217">
        <f t="shared" si="3"/>
        <v>-33919103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8247790</v>
      </c>
      <c r="I37" s="223">
        <f>I38+I39+I40</f>
        <v>4236006</v>
      </c>
      <c r="J37" s="216">
        <f t="shared" si="2"/>
        <v>12483796</v>
      </c>
      <c r="K37" s="222">
        <f>K38+K39+K40</f>
        <v>6112692</v>
      </c>
      <c r="L37" s="223">
        <f>L38+L39+L40</f>
        <v>5758359.5600000005</v>
      </c>
      <c r="M37" s="216">
        <f t="shared" si="3"/>
        <v>11871051.560000001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5567266</v>
      </c>
      <c r="I38" s="236">
        <v>4085332</v>
      </c>
      <c r="J38" s="217">
        <f t="shared" si="2"/>
        <v>9652598</v>
      </c>
      <c r="K38" s="234">
        <v>5141503</v>
      </c>
      <c r="L38" s="236">
        <v>2779112.560000001</v>
      </c>
      <c r="M38" s="217">
        <f t="shared" si="3"/>
        <v>7920615.5600000005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30167</v>
      </c>
      <c r="I39" s="237">
        <v>39726</v>
      </c>
      <c r="J39" s="217">
        <f t="shared" si="2"/>
        <v>69893</v>
      </c>
      <c r="K39" s="235">
        <v>646475</v>
      </c>
      <c r="L39" s="237">
        <v>33810</v>
      </c>
      <c r="M39" s="217">
        <f t="shared" si="3"/>
        <v>680285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2650357</v>
      </c>
      <c r="I40" s="237">
        <v>110948</v>
      </c>
      <c r="J40" s="217">
        <f t="shared" si="2"/>
        <v>2761305</v>
      </c>
      <c r="K40" s="235">
        <v>324714</v>
      </c>
      <c r="L40" s="237">
        <v>2945437</v>
      </c>
      <c r="M40" s="217">
        <f t="shared" si="3"/>
        <v>3270151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>
        <v>0</v>
      </c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>
        <v>0</v>
      </c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47452917</v>
      </c>
      <c r="I44" s="239">
        <v>69889230</v>
      </c>
      <c r="J44" s="216">
        <f t="shared" si="2"/>
        <v>117342147</v>
      </c>
      <c r="K44" s="238">
        <v>40423479</v>
      </c>
      <c r="L44" s="239">
        <v>56871455</v>
      </c>
      <c r="M44" s="216">
        <f t="shared" si="3"/>
        <v>97294934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20235305</v>
      </c>
      <c r="I45" s="241">
        <v>3238539</v>
      </c>
      <c r="J45" s="216">
        <f t="shared" si="2"/>
        <v>23473844</v>
      </c>
      <c r="K45" s="240">
        <v>3511992</v>
      </c>
      <c r="L45" s="241">
        <v>1511555</v>
      </c>
      <c r="M45" s="216">
        <f t="shared" si="3"/>
        <v>5023547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12000000</v>
      </c>
      <c r="I49" s="223">
        <f>I50+I51</f>
        <v>0</v>
      </c>
      <c r="J49" s="216">
        <f t="shared" si="2"/>
        <v>12000000</v>
      </c>
      <c r="K49" s="222">
        <f>K50+K51</f>
        <v>12000000</v>
      </c>
      <c r="L49" s="223">
        <f>L50+L51</f>
        <v>0</v>
      </c>
      <c r="M49" s="216">
        <f t="shared" si="3"/>
        <v>12000000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>
        <v>12000000</v>
      </c>
      <c r="I50" s="236">
        <v>0</v>
      </c>
      <c r="J50" s="217">
        <f t="shared" si="2"/>
        <v>12000000</v>
      </c>
      <c r="K50" s="234">
        <v>12000000</v>
      </c>
      <c r="L50" s="236">
        <v>0</v>
      </c>
      <c r="M50" s="217">
        <f t="shared" si="3"/>
        <v>12000000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>
        <v>0</v>
      </c>
      <c r="I51" s="237">
        <v>0</v>
      </c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0</v>
      </c>
      <c r="I52" s="223">
        <f>I53+I54</f>
        <v>0</v>
      </c>
      <c r="J52" s="216">
        <f t="shared" si="2"/>
        <v>0</v>
      </c>
      <c r="K52" s="222">
        <f>K53+K54</f>
        <v>21394023</v>
      </c>
      <c r="L52" s="223">
        <f>L53+L54</f>
        <v>0</v>
      </c>
      <c r="M52" s="216">
        <f t="shared" si="3"/>
        <v>21394023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0</v>
      </c>
      <c r="I54" s="237">
        <v>0</v>
      </c>
      <c r="J54" s="217">
        <f t="shared" si="2"/>
        <v>0</v>
      </c>
      <c r="K54" s="235">
        <v>21394023</v>
      </c>
      <c r="L54" s="237">
        <v>0</v>
      </c>
      <c r="M54" s="217">
        <f t="shared" si="3"/>
        <v>21394023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14846097</v>
      </c>
      <c r="I55" s="223">
        <f>I56+I57</f>
        <v>0</v>
      </c>
      <c r="J55" s="216">
        <f t="shared" si="2"/>
        <v>14846097</v>
      </c>
      <c r="K55" s="222">
        <f>K56+K57</f>
        <v>16319967</v>
      </c>
      <c r="L55" s="223">
        <f>L56+L57</f>
        <v>0</v>
      </c>
      <c r="M55" s="216">
        <f t="shared" si="3"/>
        <v>16319967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44194037</v>
      </c>
      <c r="I56" s="169">
        <v>0</v>
      </c>
      <c r="J56" s="217">
        <f t="shared" si="2"/>
        <v>44194037</v>
      </c>
      <c r="K56" s="234">
        <v>43413871</v>
      </c>
      <c r="L56" s="169">
        <v>0</v>
      </c>
      <c r="M56" s="217">
        <f t="shared" si="3"/>
        <v>43413871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-29347940</v>
      </c>
      <c r="I57" s="169">
        <v>0</v>
      </c>
      <c r="J57" s="217">
        <f t="shared" si="2"/>
        <v>-29347940</v>
      </c>
      <c r="K57" s="235">
        <v>-27093904</v>
      </c>
      <c r="L57" s="169">
        <v>0</v>
      </c>
      <c r="M57" s="217">
        <f t="shared" si="3"/>
        <v>-27093904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4573607</v>
      </c>
      <c r="I58" s="239">
        <v>584951</v>
      </c>
      <c r="J58" s="216">
        <f t="shared" si="2"/>
        <v>5158558</v>
      </c>
      <c r="K58" s="238">
        <v>1983901</v>
      </c>
      <c r="L58" s="239">
        <v>6971377</v>
      </c>
      <c r="M58" s="216">
        <f t="shared" si="3"/>
        <v>8955278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847304366</v>
      </c>
      <c r="I60" s="231">
        <f>I58+I55+I52+I49+I46+I45+I44+I41+I37+I27+I24+I19+I13+I9</f>
        <v>1037268180</v>
      </c>
      <c r="J60" s="221">
        <f>H60+I60</f>
        <v>1884572546</v>
      </c>
      <c r="K60" s="230">
        <f>K58+K55+K52+K49+K46+K45+K44+K41+K37+K27+K24+K19+K13+K9</f>
        <v>712295773</v>
      </c>
      <c r="L60" s="231">
        <f>L58+L55+L52+L49+L46+L45+L44+L41+L37+L27+L24+L19+L13+L9</f>
        <v>845736711.55999994</v>
      </c>
      <c r="M60" s="221">
        <f>K60+L60</f>
        <v>1558032484.5599999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J43" sqref="J43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8" t="str">
        <f>Aktifler!F3</f>
        <v xml:space="preserve"> KIBRIS İKTİSAT BANKASI LTD.</v>
      </c>
      <c r="G3" s="268"/>
      <c r="H3" s="268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8" t="s">
        <v>226</v>
      </c>
      <c r="G4" s="268"/>
      <c r="H4" s="268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69" t="s">
        <v>228</v>
      </c>
      <c r="G5" s="269"/>
      <c r="H5" s="269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0" t="s">
        <v>1</v>
      </c>
      <c r="L6" s="267"/>
      <c r="M6" s="267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(31.12.2017)</v>
      </c>
      <c r="J7" s="146"/>
      <c r="K7" s="112"/>
      <c r="L7" s="233" t="str">
        <f>Aktifler!L7</f>
        <v>(31.12.2016)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660925499</v>
      </c>
      <c r="I9" s="95">
        <f>I10+I11+I12+I13+I14+I15</f>
        <v>1025924406</v>
      </c>
      <c r="J9" s="83">
        <f t="shared" ref="J9:J57" si="0">H9+I9</f>
        <v>1686849905</v>
      </c>
      <c r="K9" s="94">
        <f>K10+K11+K12+K13+K14+K15</f>
        <v>550690042</v>
      </c>
      <c r="L9" s="95">
        <f>L10+L11+L12+L13+L14+L15</f>
        <v>826905499</v>
      </c>
      <c r="M9" s="83">
        <f t="shared" ref="M9:M57" si="1">K9+L9</f>
        <v>1377595541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447026009</v>
      </c>
      <c r="I10" s="243">
        <v>607660940</v>
      </c>
      <c r="J10" s="84">
        <f t="shared" si="0"/>
        <v>1054686949</v>
      </c>
      <c r="K10" s="242">
        <v>383410942</v>
      </c>
      <c r="L10" s="243">
        <v>462772058</v>
      </c>
      <c r="M10" s="84">
        <f t="shared" si="1"/>
        <v>846183000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66187791</v>
      </c>
      <c r="I11" s="243">
        <v>11258268</v>
      </c>
      <c r="J11" s="84">
        <f t="shared" si="0"/>
        <v>77446059</v>
      </c>
      <c r="K11" s="242">
        <v>14950490</v>
      </c>
      <c r="L11" s="243">
        <v>18907284</v>
      </c>
      <c r="M11" s="84">
        <f t="shared" si="1"/>
        <v>33857774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127529287</v>
      </c>
      <c r="I12" s="243">
        <v>328038496</v>
      </c>
      <c r="J12" s="84">
        <f t="shared" si="0"/>
        <v>455567783</v>
      </c>
      <c r="K12" s="242">
        <v>148207834</v>
      </c>
      <c r="L12" s="243">
        <v>292137106</v>
      </c>
      <c r="M12" s="84">
        <f t="shared" si="1"/>
        <v>440344940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3019921</v>
      </c>
      <c r="I13" s="243">
        <v>1466798</v>
      </c>
      <c r="J13" s="84">
        <f t="shared" si="0"/>
        <v>4486719</v>
      </c>
      <c r="K13" s="242">
        <v>2103447</v>
      </c>
      <c r="L13" s="243">
        <v>1270576</v>
      </c>
      <c r="M13" s="84">
        <f t="shared" si="1"/>
        <v>3374023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17162491</v>
      </c>
      <c r="I14" s="243">
        <v>77499904</v>
      </c>
      <c r="J14" s="84">
        <f t="shared" si="0"/>
        <v>94662395</v>
      </c>
      <c r="K14" s="242">
        <v>2017329</v>
      </c>
      <c r="L14" s="243">
        <v>51818475</v>
      </c>
      <c r="M14" s="84">
        <f t="shared" si="1"/>
        <v>53835804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>
        <v>0</v>
      </c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5250170</v>
      </c>
      <c r="I28" s="95">
        <f>I29+I30+I31</f>
        <v>5528536</v>
      </c>
      <c r="J28" s="83">
        <f t="shared" si="0"/>
        <v>10778706</v>
      </c>
      <c r="K28" s="94">
        <f>K29+K30+K31</f>
        <v>7844229</v>
      </c>
      <c r="L28" s="95">
        <f>L29+L30+L31</f>
        <v>5197702</v>
      </c>
      <c r="M28" s="83">
        <f t="shared" si="1"/>
        <v>13041931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4143769</v>
      </c>
      <c r="I29" s="243">
        <v>4101355</v>
      </c>
      <c r="J29" s="84">
        <f t="shared" si="0"/>
        <v>8245124</v>
      </c>
      <c r="K29" s="242">
        <v>4468247</v>
      </c>
      <c r="L29" s="243">
        <v>4513006</v>
      </c>
      <c r="M29" s="84">
        <f t="shared" si="1"/>
        <v>8981253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>
        <v>0</v>
      </c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1106401</v>
      </c>
      <c r="I31" s="243">
        <v>1427181</v>
      </c>
      <c r="J31" s="84">
        <f t="shared" si="0"/>
        <v>2533582</v>
      </c>
      <c r="K31" s="242">
        <v>3375982</v>
      </c>
      <c r="L31" s="243">
        <v>684696</v>
      </c>
      <c r="M31" s="84">
        <f t="shared" si="1"/>
        <v>4060678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2095292</v>
      </c>
      <c r="I35" s="245">
        <v>245371</v>
      </c>
      <c r="J35" s="83">
        <f t="shared" si="0"/>
        <v>2340663</v>
      </c>
      <c r="K35" s="244">
        <v>1769706</v>
      </c>
      <c r="L35" s="245">
        <v>172217</v>
      </c>
      <c r="M35" s="83">
        <f t="shared" si="1"/>
        <v>1941923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9079380</v>
      </c>
      <c r="I37" s="241">
        <v>1591694</v>
      </c>
      <c r="J37" s="83">
        <f t="shared" si="0"/>
        <v>10671074</v>
      </c>
      <c r="K37" s="240">
        <v>5273264</v>
      </c>
      <c r="L37" s="241">
        <v>455146</v>
      </c>
      <c r="M37" s="83">
        <f t="shared" si="1"/>
        <v>5728410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20047580</v>
      </c>
      <c r="I38" s="95">
        <f>I39+I40+I41+I42</f>
        <v>0</v>
      </c>
      <c r="J38" s="83">
        <f t="shared" si="0"/>
        <v>20047580</v>
      </c>
      <c r="K38" s="94">
        <f>K39+K40+K41+K42</f>
        <v>14469349.780000001</v>
      </c>
      <c r="L38" s="95">
        <f>L39+L40+L41+L42</f>
        <v>0</v>
      </c>
      <c r="M38" s="83">
        <f t="shared" si="1"/>
        <v>14469349.780000001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100667</v>
      </c>
      <c r="I39" s="243">
        <v>0</v>
      </c>
      <c r="J39" s="84">
        <f t="shared" si="0"/>
        <v>100667</v>
      </c>
      <c r="K39" s="242">
        <v>100667</v>
      </c>
      <c r="L39" s="243">
        <v>0</v>
      </c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11983883</v>
      </c>
      <c r="I40" s="243">
        <v>0</v>
      </c>
      <c r="J40" s="84">
        <f t="shared" si="0"/>
        <v>11983883</v>
      </c>
      <c r="K40" s="242">
        <v>8903370</v>
      </c>
      <c r="L40" s="243">
        <v>0</v>
      </c>
      <c r="M40" s="84">
        <f t="shared" si="1"/>
        <v>8903370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7842008</v>
      </c>
      <c r="I41" s="243">
        <v>0</v>
      </c>
      <c r="J41" s="84">
        <f t="shared" si="0"/>
        <v>7842008</v>
      </c>
      <c r="K41" s="242">
        <v>5169928.78</v>
      </c>
      <c r="L41" s="243">
        <v>0</v>
      </c>
      <c r="M41" s="84">
        <f t="shared" si="1"/>
        <v>5169928.78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121022</v>
      </c>
      <c r="I42" s="243">
        <v>0</v>
      </c>
      <c r="J42" s="84">
        <f t="shared" si="0"/>
        <v>121022</v>
      </c>
      <c r="K42" s="242">
        <v>295384</v>
      </c>
      <c r="L42" s="243">
        <v>0</v>
      </c>
      <c r="M42" s="84">
        <f t="shared" si="1"/>
        <v>295384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4037763</v>
      </c>
      <c r="I43" s="245">
        <v>4305032</v>
      </c>
      <c r="J43" s="83">
        <f t="shared" si="0"/>
        <v>8342795</v>
      </c>
      <c r="K43" s="244">
        <v>12317152</v>
      </c>
      <c r="L43" s="245">
        <v>10016785</v>
      </c>
      <c r="M43" s="83">
        <f t="shared" si="1"/>
        <v>22333937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105829293</v>
      </c>
      <c r="I44" s="95">
        <f>I45+I48+I52+I53+I54+I55</f>
        <v>0</v>
      </c>
      <c r="J44" s="83">
        <f t="shared" si="0"/>
        <v>105829293</v>
      </c>
      <c r="K44" s="94">
        <f>K45+K48+K52+K53+K55</f>
        <v>103967510</v>
      </c>
      <c r="L44" s="95">
        <f>L45+L48+L52+L53+L54+L55</f>
        <v>0</v>
      </c>
      <c r="M44" s="83">
        <f t="shared" si="1"/>
        <v>103967510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>
        <v>0</v>
      </c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>
        <v>0</v>
      </c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12808526</v>
      </c>
      <c r="I48" s="99">
        <f>I49+I50+I51</f>
        <v>0</v>
      </c>
      <c r="J48" s="84">
        <f t="shared" si="0"/>
        <v>12808526</v>
      </c>
      <c r="K48" s="98">
        <f>K49+K50+K51</f>
        <v>10946743</v>
      </c>
      <c r="L48" s="99">
        <f>L49+L50+L51</f>
        <v>0</v>
      </c>
      <c r="M48" s="84">
        <f t="shared" si="1"/>
        <v>10946743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12808526</v>
      </c>
      <c r="I49" s="260">
        <v>0</v>
      </c>
      <c r="J49" s="84">
        <f t="shared" si="0"/>
        <v>12808526</v>
      </c>
      <c r="K49" s="248">
        <v>10946743</v>
      </c>
      <c r="L49" s="260">
        <v>0</v>
      </c>
      <c r="M49" s="84">
        <f t="shared" si="1"/>
        <v>10946743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0</v>
      </c>
      <c r="I52" s="73">
        <v>0</v>
      </c>
      <c r="J52" s="84">
        <f t="shared" si="0"/>
        <v>0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39712530</v>
      </c>
      <c r="I58" s="95">
        <f>I59+I60</f>
        <v>0</v>
      </c>
      <c r="J58" s="83">
        <f>H58+I58</f>
        <v>39712530</v>
      </c>
      <c r="K58" s="94">
        <f>K59+K60</f>
        <v>18953883</v>
      </c>
      <c r="L58" s="95">
        <f>L59+L60</f>
        <v>0</v>
      </c>
      <c r="M58" s="83">
        <f>K58+L58</f>
        <v>18953883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27570430</v>
      </c>
      <c r="I59" s="243">
        <v>0</v>
      </c>
      <c r="J59" s="84">
        <f>H59+I59</f>
        <v>27570430</v>
      </c>
      <c r="K59" s="242">
        <v>18617828</v>
      </c>
      <c r="L59" s="243">
        <v>0</v>
      </c>
      <c r="M59" s="84">
        <f>K59+L59</f>
        <v>18617828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12142100</v>
      </c>
      <c r="I60" s="243">
        <v>0</v>
      </c>
      <c r="J60" s="84">
        <f>H60+I60</f>
        <v>12142100</v>
      </c>
      <c r="K60" s="242">
        <v>336055</v>
      </c>
      <c r="L60" s="243">
        <v>0</v>
      </c>
      <c r="M60" s="84">
        <f>K60+L60</f>
        <v>336055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846977507</v>
      </c>
      <c r="I62" s="101">
        <f>I58+I44+I43+I38+I37+I36+I35+I32+I28+I24+I23+I17+I16+I9</f>
        <v>1037595039</v>
      </c>
      <c r="J62" s="90">
        <f>H62+I62</f>
        <v>1884572546</v>
      </c>
      <c r="K62" s="100">
        <f>K58+K44+K43+K38+K37+K36+K35+K32+K28+K24+K17+K16+K9+K23</f>
        <v>715285135.77999997</v>
      </c>
      <c r="L62" s="101">
        <f>L58+L44+L43+L38+L37+L36+L35+L32+L28+L24+L23+L17+L16+L9</f>
        <v>842747349</v>
      </c>
      <c r="M62" s="90">
        <f>K62+L62</f>
        <v>1558032484.78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4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4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40054907</v>
      </c>
      <c r="I66" s="250">
        <v>117294930</v>
      </c>
      <c r="J66" s="91">
        <f>H66+I66</f>
        <v>157349837</v>
      </c>
      <c r="K66" s="249">
        <v>28511828</v>
      </c>
      <c r="L66" s="250">
        <v>72764235</v>
      </c>
      <c r="M66" s="91">
        <f>K66+L66</f>
        <v>101276063</v>
      </c>
      <c r="N66" s="145"/>
    </row>
    <row r="67" spans="1:14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97408662</v>
      </c>
      <c r="I67" s="250">
        <v>0</v>
      </c>
      <c r="J67" s="91">
        <f>H67+I67</f>
        <v>97408662</v>
      </c>
      <c r="K67" s="249">
        <v>129727691</v>
      </c>
      <c r="L67" s="250">
        <v>0</v>
      </c>
      <c r="M67" s="91">
        <f>K67+L67</f>
        <v>129727691</v>
      </c>
      <c r="N67" s="145"/>
    </row>
    <row r="68" spans="1:14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66106391</v>
      </c>
      <c r="L68" s="250">
        <v>71620012</v>
      </c>
      <c r="M68" s="91">
        <f>K68+L68</f>
        <v>137726403</v>
      </c>
      <c r="N68" s="145"/>
    </row>
    <row r="69" spans="1:14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401714991</v>
      </c>
      <c r="I69" s="250">
        <v>1094569928</v>
      </c>
      <c r="J69" s="92">
        <f>H69+I69</f>
        <v>1496284919</v>
      </c>
      <c r="K69" s="249">
        <v>331616601</v>
      </c>
      <c r="L69" s="250">
        <v>758624812</v>
      </c>
      <c r="M69" s="92">
        <f>K69+L69</f>
        <v>1090241413</v>
      </c>
      <c r="N69" s="145"/>
    </row>
    <row r="70" spans="1:14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539178560</v>
      </c>
      <c r="I70" s="101">
        <f>I66+I67+I68+I69</f>
        <v>1211864858</v>
      </c>
      <c r="J70" s="93">
        <f>H70+I70</f>
        <v>1751043418</v>
      </c>
      <c r="K70" s="100">
        <f>K66+K67+K68+K69</f>
        <v>555962511</v>
      </c>
      <c r="L70" s="101">
        <f>L66+L67+L68+L69</f>
        <v>903009059</v>
      </c>
      <c r="M70" s="90">
        <f>K70+L70</f>
        <v>1458971570</v>
      </c>
      <c r="N70" s="150"/>
    </row>
    <row r="71" spans="1:14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4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4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4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Q17" sqref="Q17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1" t="str">
        <f>Pasifler!F3</f>
        <v xml:space="preserve"> KIBRIS İKTİSAT BANKASI LTD.</v>
      </c>
      <c r="E4" s="272"/>
      <c r="F4" s="272"/>
      <c r="G4" s="37"/>
      <c r="H4" s="11"/>
      <c r="I4" s="11"/>
      <c r="J4" s="9"/>
    </row>
    <row r="5" spans="1:10" x14ac:dyDescent="0.25">
      <c r="B5" s="35"/>
      <c r="C5" s="36"/>
      <c r="D5" s="273" t="s">
        <v>227</v>
      </c>
      <c r="E5" s="273"/>
      <c r="F5" s="273"/>
      <c r="G5" s="38"/>
      <c r="H5" s="11"/>
      <c r="I5" s="11"/>
      <c r="J5" s="9"/>
    </row>
    <row r="6" spans="1:10" x14ac:dyDescent="0.25">
      <c r="B6" s="35"/>
      <c r="C6" s="36"/>
      <c r="D6" s="274" t="s">
        <v>228</v>
      </c>
      <c r="E6" s="274"/>
      <c r="F6" s="274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(31.12.2017)</v>
      </c>
      <c r="I8" s="233" t="str">
        <f>Aktifler!L7</f>
        <v>(31.12.2016)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126093269</v>
      </c>
      <c r="I10" s="62">
        <f>I11+I19+I20+I25+I28</f>
        <v>109668138.39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103076829</v>
      </c>
      <c r="I11" s="63">
        <f>I12+I15+I18</f>
        <v>95392470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60201728</v>
      </c>
      <c r="I12" s="64">
        <f>I13+I14</f>
        <v>60594053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22976931</v>
      </c>
      <c r="I13" s="251">
        <v>22364747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37224797</v>
      </c>
      <c r="I14" s="251">
        <v>38229306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37884192</v>
      </c>
      <c r="I15" s="64">
        <f>I16+I17</f>
        <v>29314570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11801060</v>
      </c>
      <c r="I16" s="251">
        <v>10675635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26083132</v>
      </c>
      <c r="I17" s="251">
        <v>18638935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4990909</v>
      </c>
      <c r="I18" s="252">
        <v>5483847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1527239</v>
      </c>
      <c r="I19" s="252">
        <v>1327953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17415315</v>
      </c>
      <c r="I20" s="63">
        <f>I21+I22+I23+I24</f>
        <v>9260315.3900000006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2811244</v>
      </c>
      <c r="I21" s="251">
        <v>2038251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203687</v>
      </c>
      <c r="I22" s="251">
        <v>212630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14400384</v>
      </c>
      <c r="I23" s="251">
        <v>7009434.3899999997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3378474</v>
      </c>
      <c r="I25" s="63">
        <f>I26+I27</f>
        <v>3066292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192078</v>
      </c>
      <c r="I26" s="251">
        <v>146480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3186396</v>
      </c>
      <c r="I27" s="251">
        <v>2919812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695412</v>
      </c>
      <c r="I28" s="252">
        <v>621108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75363811</v>
      </c>
      <c r="I30" s="62">
        <f>I31+I37+I44+I45+I50+I51</f>
        <v>63373960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52462919</v>
      </c>
      <c r="I31" s="63">
        <f>I32+I33+I34+I35+I36</f>
        <v>43709955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38238586</v>
      </c>
      <c r="I32" s="253">
        <v>32598705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9729132</v>
      </c>
      <c r="I33" s="253">
        <v>6114939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2998103</v>
      </c>
      <c r="I34" s="253">
        <v>4516194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37478</v>
      </c>
      <c r="I35" s="253">
        <v>62077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1459620</v>
      </c>
      <c r="I36" s="253">
        <v>418040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22374090</v>
      </c>
      <c r="I37" s="63">
        <f>I38+I39+I40+I41+I42+I43</f>
        <v>19555143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11553895</v>
      </c>
      <c r="I38" s="253">
        <v>10853962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3334672</v>
      </c>
      <c r="I39" s="253">
        <v>2511540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6152755</v>
      </c>
      <c r="I40" s="253">
        <v>5689058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34241</v>
      </c>
      <c r="I41" s="253">
        <v>33598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1295393</v>
      </c>
      <c r="I42" s="253">
        <v>465539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3134</v>
      </c>
      <c r="I43" s="253">
        <v>1446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0</v>
      </c>
      <c r="I45" s="63">
        <f>I46+I47+I48+I49</f>
        <v>0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0</v>
      </c>
      <c r="I48" s="16">
        <v>0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526802</v>
      </c>
      <c r="I51" s="252">
        <v>108862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50729458</v>
      </c>
      <c r="I53" s="66">
        <f>I10-I30</f>
        <v>46294178.390000001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2782227020</v>
      </c>
      <c r="I55" s="62">
        <f>I56+I60+I61+I62+I63+I64</f>
        <v>1993433080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24442065</v>
      </c>
      <c r="I56" s="63">
        <f>I57+I58+I59</f>
        <v>17842391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6311869</v>
      </c>
      <c r="I57" s="251">
        <v>5310414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2174027</v>
      </c>
      <c r="I58" s="251">
        <v>1549348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15956169</v>
      </c>
      <c r="I59" s="251">
        <v>10982629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1275081</v>
      </c>
      <c r="I60" s="251">
        <v>18200944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2748291231</v>
      </c>
      <c r="I61" s="251">
        <v>1947764928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8218643</v>
      </c>
      <c r="I64" s="251">
        <v>9624817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2795935641</v>
      </c>
      <c r="I66" s="62">
        <f>I67+I71+I72+I73+I74+I75+I76+I77+I78+I79+I80+I81</f>
        <v>2014927039.1700001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826140</v>
      </c>
      <c r="I67" s="63">
        <f>I68+I69+I70</f>
        <v>478106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826140</v>
      </c>
      <c r="I70" s="251">
        <v>478106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1267960</v>
      </c>
      <c r="I71" s="251">
        <v>18149868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2734197178</v>
      </c>
      <c r="I72" s="251">
        <v>1942035414.1700001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19951061</v>
      </c>
      <c r="I73" s="251">
        <v>18661090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0</v>
      </c>
      <c r="I74" s="251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3089948</v>
      </c>
      <c r="I75" s="251">
        <v>2560934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3142569</v>
      </c>
      <c r="I76" s="251">
        <v>4395174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952789</v>
      </c>
      <c r="I77" s="251">
        <v>626545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4583008</v>
      </c>
      <c r="I79" s="251">
        <v>6252172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3244741</v>
      </c>
      <c r="I80" s="251">
        <v>2140458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24680247</v>
      </c>
      <c r="I81" s="251">
        <v>19627278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-13708621</v>
      </c>
      <c r="I83" s="65">
        <f>I55-I66</f>
        <v>-21493959.170000076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37020837</v>
      </c>
      <c r="I85" s="19">
        <f>I53+I83</f>
        <v>24800219.219999924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9450407</v>
      </c>
      <c r="I87" s="255">
        <v>6182391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27570430</v>
      </c>
      <c r="I89" s="65">
        <f>I85-I87</f>
        <v>18617828.219999924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Ece Kıryağdı</cp:lastModifiedBy>
  <cp:lastPrinted>2007-03-28T11:08:29Z</cp:lastPrinted>
  <dcterms:created xsi:type="dcterms:W3CDTF">1998-01-12T17:06:50Z</dcterms:created>
  <dcterms:modified xsi:type="dcterms:W3CDTF">2018-04-13T06:38:09Z</dcterms:modified>
</cp:coreProperties>
</file>