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435" windowHeight="4965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H43" i="10" l="1"/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49" i="11" s="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 l="1"/>
  <c r="M24" i="11"/>
  <c r="M49" i="1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<sst xmlns="http://schemas.openxmlformats.org/spreadsheetml/2006/main" count="375" uniqueCount="232">
  <si>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</si>
  <si>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</si>
  <si>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</si>
  <si>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</si>
  <si>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</si>
  <si>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</si>
  <si>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</si>
  <si>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</si>
  <si>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</si>
  <si>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</si>
  <si>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</si>
  <si>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</si>
  <si>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</si>
  <si>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</si>
  <si>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</si>
  <si>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</si>
  <si>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</si>
  <si>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</si>
  <si>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</si>
  <si>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</si>
  <si>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</si>
  <si>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</si>
  <si>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</si>
  <si>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</si>
  <si>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</si>
  <si>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</si>
  <si>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</si>
  <si>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</si>
  <si>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</si>
  <si>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</si>
  <si>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</si>
  <si>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</si>
  <si>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</si>
  <si>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</si>
  <si>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</si>
  <si>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</si>
  <si>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</si>
  <si>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</si>
  <si>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</si>
  <si>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</si>
  <si>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</si>
  <si>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</si>
  <si>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</si>
  <si>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</si>
  <si>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</si>
  <si>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</si>
  <si>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</si>
  <si>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</si>
  <si>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</si>
  <si>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</si>
  <si>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</si>
  <si>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</si>
  <si>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</si>
  <si>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</si>
  <si>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</si>
  <si>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</si>
  <si>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</si>
  <si>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</si>
  <si>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</si>
  <si>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</si>
  <si>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</si>
  <si>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</si>
  <si>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</si>
  <si>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</si>
  <si>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</si>
  <si>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</si>
  <si>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</si>
  <si>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</si>
  <si>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</si>
  <si>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</si>
  <si>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</si>
  <si>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</si>
  <si>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</si>
  <si>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</si>
  <si>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</si>
  <si>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</si>
  <si>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</si>
  <si>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</si>
  <si>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</si>
  <si>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</si>
  <si>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</si>
  <si>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</si>
  <si>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</si>
  <si>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</si>
  <si>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</si>
  <si>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</si>
  <si>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</si>
  <si>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</si>
  <si>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</si>
  <si>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</si>
  <si>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</si>
  <si>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</si>
  <si>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</si>
  <si>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</si>
  <si>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</si>
  <si>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</si>
  <si>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</si>
  <si>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</si>
  <si>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</si>
  <si>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</si>
  <si>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</si>
  <si>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</si>
  <si>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</si>
  <si>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</si>
  <si>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</si>
  <si>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</si>
  <si>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</si>
  <si>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</si>
  <si>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</si>
  <si>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</si>
  <si>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</si>
  <si>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</si>
  <si>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</si>
  <si>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</si>
  <si>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</si>
  <si>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</si>
  <si>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</si>
  <si>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</si>
  <si>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</si>
  <si>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</si>
  <si>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</si>
  <si>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</si>
  <si>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</si>
  <si>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</si>
  <si>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</si>
  <si>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</si>
  <si>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</si>
  <si>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</si>
  <si>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</si>
  <si>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</si>
  <si>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</si>
  <si>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</si>
  <si>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</si>
  <si>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</si>
  <si>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</si>
  <si>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</si>
  <si>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</si>
  <si>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</si>
  <si>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</si>
  <si>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</si>
  <si>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</si>
  <si>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</si>
  <si>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</si>
  <si>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</si>
  <si>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</si>
  <si>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</si>
  <si>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</si>
  <si>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</si>
  <si>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</si>
  <si>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</si>
  <si>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</si>
  <si>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</si>
  <si>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</si>
  <si>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</si>
  <si>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</si>
  <si>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</si>
  <si>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</si>
  <si>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</si>
  <si>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</si>
  <si>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</si>
  <si>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</si>
  <si>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</si>
  <si>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</si>
  <si>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</si>
  <si>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</si>
  <si>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</si>
  <si>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</si>
  <si>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</si>
  <si>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</si>
  <si>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</si>
  <si>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</si>
  <si>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</si>
  <si>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</si>
  <si>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</si>
  <si>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</si>
  <si>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</si>
  <si>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</si>
  <si>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</si>
  <si>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</si>
  <si>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</si>
  <si>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</si>
  <si>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</si>
  <si>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</si>
  <si>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</si>
  <si>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</si>
  <si>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</si>
  <si>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</si>
  <si>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</si>
  <si>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</si>
  <si>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</si>
  <si>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</si>
  <si>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</si>
  <si>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</si>
  <si>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</si>
  <si>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</si>
  <si>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</si>
  <si>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</si>
  <si>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</si>
  <si>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</si>
  <si>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</si>
  <si>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</si>
  <si>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</si>
  <si>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</si>
  <si>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</si>
  <si>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</si>
  <si>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</si>
  <si>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</si>
  <si>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</si>
  <si>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</si>
  <si>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</si>
  <si>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</si>
  <si>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</si>
  <si>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</si>
  <si>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</si>
  <si>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</si>
  <si>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</si>
  <si>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</si>
  <si>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</si>
  <si>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</si>
  <si>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</si>
  <si>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</si>
  <si>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</si>
  <si>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</si>
  <si>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</si>
  <si>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</si>
  <si>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</si>
  <si>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</si>
  <si>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</si>
  <si>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</si>
  <si>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</si>
  <si>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(31.12.2020)</t>
  </si>
  <si>
    <t>(31.12.2021)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</si>
</sst>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75" zoomScaleNormal="75" workbookViewId="0">
      <selection activeCell="M9" sqref="M9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4" t="s">
        <v>229</v>
      </c>
      <c r="G3" s="264"/>
      <c r="H3" s="264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5" t="s">
        <v>226</v>
      </c>
      <c r="G4" s="265"/>
      <c r="H4" s="265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6" t="s">
        <v>228</v>
      </c>
      <c r="G5" s="266"/>
      <c r="H5" s="266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7" t="s">
        <v>1</v>
      </c>
      <c r="L6" s="268"/>
      <c r="M6" s="268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19758955</v>
      </c>
      <c r="I9" s="223">
        <f>I10+I11+I12</f>
        <v>29796724</v>
      </c>
      <c r="J9" s="216">
        <f t="shared" ref="J9:J14" si="0">H9+I9</f>
        <v>49555679</v>
      </c>
      <c r="K9" s="222">
        <f>K10+K11+K12</f>
        <v>22096036</v>
      </c>
      <c r="L9" s="223">
        <f>L10+L11+L12</f>
        <v>15187369</v>
      </c>
      <c r="M9" s="216">
        <f t="shared" ref="M9:M14" si="1">K9+L9</f>
        <v>37283405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19758955</v>
      </c>
      <c r="I10" s="236">
        <v>0</v>
      </c>
      <c r="J10" s="217">
        <f t="shared" si="0"/>
        <v>19758955</v>
      </c>
      <c r="K10" s="234">
        <v>22096036</v>
      </c>
      <c r="L10" s="236">
        <v>0</v>
      </c>
      <c r="M10" s="217">
        <f t="shared" si="1"/>
        <v>22096036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29660246</v>
      </c>
      <c r="J11" s="217">
        <f t="shared" si="0"/>
        <v>29660246</v>
      </c>
      <c r="K11" s="235">
        <v>0</v>
      </c>
      <c r="L11" s="237">
        <v>15111086</v>
      </c>
      <c r="M11" s="217">
        <f t="shared" si="1"/>
        <v>15111086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136478</v>
      </c>
      <c r="J12" s="217">
        <f t="shared" si="0"/>
        <v>136478</v>
      </c>
      <c r="K12" s="235">
        <v>0</v>
      </c>
      <c r="L12" s="237">
        <v>76283</v>
      </c>
      <c r="M12" s="217">
        <f t="shared" si="1"/>
        <v>76283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362958225</v>
      </c>
      <c r="I13" s="223">
        <f>I14+I15</f>
        <v>1448239253</v>
      </c>
      <c r="J13" s="216">
        <f t="shared" si="0"/>
        <v>1811197478</v>
      </c>
      <c r="K13" s="222">
        <f>K14+K15</f>
        <v>341353440</v>
      </c>
      <c r="L13" s="223">
        <f>L14+L15</f>
        <v>730284946</v>
      </c>
      <c r="M13" s="216">
        <f t="shared" si="1"/>
        <v>1071638386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35569021</v>
      </c>
      <c r="I14" s="236">
        <v>1152655121</v>
      </c>
      <c r="J14" s="217">
        <f t="shared" si="0"/>
        <v>1188224142</v>
      </c>
      <c r="K14" s="234">
        <v>24045187</v>
      </c>
      <c r="L14" s="236">
        <v>442450746</v>
      </c>
      <c r="M14" s="217">
        <f t="shared" si="1"/>
        <v>466495933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327389204</v>
      </c>
      <c r="I15" s="225">
        <f>I16+I17+I18</f>
        <v>295584132</v>
      </c>
      <c r="J15" s="217">
        <f>H15+I15</f>
        <v>622973336</v>
      </c>
      <c r="K15" s="227">
        <f>K16+K17+K18</f>
        <v>317308253</v>
      </c>
      <c r="L15" s="225">
        <f>L16+L17+L18</f>
        <v>287834200</v>
      </c>
      <c r="M15" s="217">
        <f>K15+L15</f>
        <v>605142453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237</v>
      </c>
      <c r="I16" s="237">
        <v>42423</v>
      </c>
      <c r="J16" s="218">
        <f t="shared" ref="J16:J58" si="2">H16+I16</f>
        <v>42660</v>
      </c>
      <c r="K16" s="235">
        <v>237</v>
      </c>
      <c r="L16" s="237">
        <v>64808607</v>
      </c>
      <c r="M16" s="218">
        <f t="shared" ref="M16:M58" si="3">K16+L16</f>
        <v>64808844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327388967</v>
      </c>
      <c r="I17" s="237">
        <v>295541709</v>
      </c>
      <c r="J17" s="218">
        <f t="shared" si="2"/>
        <v>622930676</v>
      </c>
      <c r="K17" s="235">
        <v>317308016</v>
      </c>
      <c r="L17" s="237">
        <v>223025593</v>
      </c>
      <c r="M17" s="219">
        <f t="shared" si="3"/>
        <v>540333609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9481680</v>
      </c>
      <c r="I19" s="223">
        <f>I20+I21+I22+I23</f>
        <v>265958200</v>
      </c>
      <c r="J19" s="216">
        <f t="shared" si="2"/>
        <v>275439880</v>
      </c>
      <c r="K19" s="222">
        <f>K20+K21+K22+K23</f>
        <v>48708080</v>
      </c>
      <c r="L19" s="223">
        <f>L20+L21+L22+L23</f>
        <v>93844775</v>
      </c>
      <c r="M19" s="216">
        <f t="shared" si="3"/>
        <v>142552855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9481680</v>
      </c>
      <c r="I20" s="236">
        <v>95611329</v>
      </c>
      <c r="J20" s="217">
        <f t="shared" si="2"/>
        <v>105093009</v>
      </c>
      <c r="K20" s="234">
        <v>48708080</v>
      </c>
      <c r="L20" s="236">
        <v>0</v>
      </c>
      <c r="M20" s="217">
        <f t="shared" si="3"/>
        <v>48708080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0</v>
      </c>
      <c r="I21" s="237">
        <v>0</v>
      </c>
      <c r="J21" s="217">
        <f t="shared" si="2"/>
        <v>0</v>
      </c>
      <c r="K21" s="235">
        <v>0</v>
      </c>
      <c r="L21" s="237">
        <v>0</v>
      </c>
      <c r="M21" s="217">
        <f t="shared" si="3"/>
        <v>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0</v>
      </c>
      <c r="I23" s="237">
        <v>170346871</v>
      </c>
      <c r="J23" s="217">
        <f t="shared" si="2"/>
        <v>170346871</v>
      </c>
      <c r="K23" s="235">
        <v>0</v>
      </c>
      <c r="L23" s="237">
        <v>93844775</v>
      </c>
      <c r="M23" s="217">
        <f t="shared" si="3"/>
        <v>93844775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506639248</v>
      </c>
      <c r="I24" s="223">
        <f>I25+I26</f>
        <v>2042611840</v>
      </c>
      <c r="J24" s="216">
        <f t="shared" si="2"/>
        <v>2549251088</v>
      </c>
      <c r="K24" s="222">
        <f>K25+K26</f>
        <v>513834538</v>
      </c>
      <c r="L24" s="223">
        <f>L25+L26</f>
        <v>1174523640</v>
      </c>
      <c r="M24" s="216">
        <f t="shared" si="3"/>
        <v>1688358178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202240305</v>
      </c>
      <c r="I25" s="236">
        <v>844975248</v>
      </c>
      <c r="J25" s="217">
        <f t="shared" si="2"/>
        <v>1047215553</v>
      </c>
      <c r="K25" s="234">
        <v>148463657</v>
      </c>
      <c r="L25" s="236">
        <v>340864264</v>
      </c>
      <c r="M25" s="217">
        <f t="shared" si="3"/>
        <v>489327921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304398943</v>
      </c>
      <c r="I26" s="237">
        <v>1197636592</v>
      </c>
      <c r="J26" s="217">
        <f t="shared" si="2"/>
        <v>1502035535</v>
      </c>
      <c r="K26" s="235">
        <v>365370881</v>
      </c>
      <c r="L26" s="237">
        <v>833659376</v>
      </c>
      <c r="M26" s="217">
        <f t="shared" si="3"/>
        <v>1199030257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62275292</v>
      </c>
      <c r="I27" s="223">
        <f>I28+I31+I34</f>
        <v>0</v>
      </c>
      <c r="J27" s="216">
        <f t="shared" si="2"/>
        <v>62275292</v>
      </c>
      <c r="K27" s="222">
        <f>K28+K31+K34</f>
        <v>65037595</v>
      </c>
      <c r="L27" s="223">
        <f>L28+L31+L34</f>
        <v>0</v>
      </c>
      <c r="M27" s="216">
        <f t="shared" si="3"/>
        <v>65037595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1139989</v>
      </c>
      <c r="I28" s="225">
        <f>I29+I30</f>
        <v>0</v>
      </c>
      <c r="J28" s="217">
        <f t="shared" si="2"/>
        <v>1139989</v>
      </c>
      <c r="K28" s="224">
        <f>K29+K30</f>
        <v>1023380</v>
      </c>
      <c r="L28" s="225">
        <f>L29+L30</f>
        <v>0</v>
      </c>
      <c r="M28" s="217">
        <f t="shared" si="3"/>
        <v>1023380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1283909</v>
      </c>
      <c r="I29" s="237">
        <v>0</v>
      </c>
      <c r="J29" s="217">
        <f t="shared" si="2"/>
        <v>1283909</v>
      </c>
      <c r="K29" s="235">
        <v>1107098</v>
      </c>
      <c r="L29" s="237">
        <v>0</v>
      </c>
      <c r="M29" s="217">
        <f t="shared" si="3"/>
        <v>1107098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-143920</v>
      </c>
      <c r="I30" s="237">
        <v>0</v>
      </c>
      <c r="J30" s="217">
        <f t="shared" si="2"/>
        <v>-143920</v>
      </c>
      <c r="K30" s="235">
        <v>-83718</v>
      </c>
      <c r="L30" s="237">
        <v>0</v>
      </c>
      <c r="M30" s="217">
        <f t="shared" si="3"/>
        <v>-83718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1336448</v>
      </c>
      <c r="I31" s="225">
        <f>I32+I33</f>
        <v>0</v>
      </c>
      <c r="J31" s="217">
        <f t="shared" si="2"/>
        <v>1336448</v>
      </c>
      <c r="K31" s="226">
        <f>K32+K33</f>
        <v>628490</v>
      </c>
      <c r="L31" s="225">
        <f>L32+L33</f>
        <v>0</v>
      </c>
      <c r="M31" s="217">
        <f t="shared" si="3"/>
        <v>628490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1738618</v>
      </c>
      <c r="I32" s="237">
        <v>0</v>
      </c>
      <c r="J32" s="217">
        <f t="shared" si="2"/>
        <v>1738618</v>
      </c>
      <c r="K32" s="235">
        <v>796598</v>
      </c>
      <c r="L32" s="237">
        <v>0</v>
      </c>
      <c r="M32" s="217">
        <f t="shared" si="3"/>
        <v>796598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-402170</v>
      </c>
      <c r="I33" s="237">
        <v>0</v>
      </c>
      <c r="J33" s="217">
        <f t="shared" si="2"/>
        <v>-402170</v>
      </c>
      <c r="K33" s="235">
        <v>-168108</v>
      </c>
      <c r="L33" s="237">
        <v>0</v>
      </c>
      <c r="M33" s="217">
        <f t="shared" si="3"/>
        <v>-168108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59798855</v>
      </c>
      <c r="I34" s="225">
        <f>I35+I36</f>
        <v>0</v>
      </c>
      <c r="J34" s="217">
        <f t="shared" si="2"/>
        <v>59798855</v>
      </c>
      <c r="K34" s="224">
        <f>K35+K36</f>
        <v>63385725</v>
      </c>
      <c r="L34" s="225">
        <f>L35+L36</f>
        <v>0</v>
      </c>
      <c r="M34" s="217">
        <f t="shared" si="3"/>
        <v>63385725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99106749</v>
      </c>
      <c r="I35" s="237">
        <v>0</v>
      </c>
      <c r="J35" s="217">
        <f t="shared" si="2"/>
        <v>99106749</v>
      </c>
      <c r="K35" s="235">
        <v>101629329</v>
      </c>
      <c r="L35" s="237">
        <v>0</v>
      </c>
      <c r="M35" s="217">
        <f t="shared" si="3"/>
        <v>101629329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-39307894</v>
      </c>
      <c r="I36" s="237">
        <v>0</v>
      </c>
      <c r="J36" s="217">
        <f t="shared" si="2"/>
        <v>-39307894</v>
      </c>
      <c r="K36" s="235">
        <v>-38243604</v>
      </c>
      <c r="L36" s="237">
        <v>0</v>
      </c>
      <c r="M36" s="217">
        <f t="shared" si="3"/>
        <v>-38243604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14076392</v>
      </c>
      <c r="I37" s="223">
        <f>I38+I39+I40</f>
        <v>32902609</v>
      </c>
      <c r="J37" s="216">
        <f t="shared" si="2"/>
        <v>46979001</v>
      </c>
      <c r="K37" s="222">
        <f>K38+K39+K40</f>
        <v>11961409</v>
      </c>
      <c r="L37" s="223">
        <f>L38+L39+L40</f>
        <v>20850755</v>
      </c>
      <c r="M37" s="216">
        <f t="shared" si="3"/>
        <v>32812164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9018941</v>
      </c>
      <c r="I38" s="236">
        <v>32713838</v>
      </c>
      <c r="J38" s="217">
        <f t="shared" si="2"/>
        <v>41732779</v>
      </c>
      <c r="K38" s="234">
        <v>7544940</v>
      </c>
      <c r="L38" s="236">
        <v>20379906</v>
      </c>
      <c r="M38" s="217">
        <f t="shared" si="3"/>
        <v>27924846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482134</v>
      </c>
      <c r="I39" s="237">
        <v>188733</v>
      </c>
      <c r="J39" s="217">
        <f t="shared" si="2"/>
        <v>670867</v>
      </c>
      <c r="K39" s="235">
        <v>1312395</v>
      </c>
      <c r="L39" s="237">
        <v>161275</v>
      </c>
      <c r="M39" s="217">
        <f t="shared" si="3"/>
        <v>1473670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4575317</v>
      </c>
      <c r="I40" s="237">
        <v>38</v>
      </c>
      <c r="J40" s="217">
        <f t="shared" si="2"/>
        <v>4575355</v>
      </c>
      <c r="K40" s="235">
        <v>3104074</v>
      </c>
      <c r="L40" s="237">
        <v>309574</v>
      </c>
      <c r="M40" s="217">
        <f t="shared" si="3"/>
        <v>3413648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/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/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32269698</v>
      </c>
      <c r="I44" s="239">
        <v>303256757</v>
      </c>
      <c r="J44" s="216">
        <f t="shared" si="2"/>
        <v>335526455</v>
      </c>
      <c r="K44" s="238">
        <v>29904665</v>
      </c>
      <c r="L44" s="239">
        <v>155959769</v>
      </c>
      <c r="M44" s="216">
        <f t="shared" si="3"/>
        <v>185864434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123221</v>
      </c>
      <c r="I45" s="241">
        <v>1086283</v>
      </c>
      <c r="J45" s="216">
        <f t="shared" si="2"/>
        <v>1209504</v>
      </c>
      <c r="K45" s="240">
        <v>6609133</v>
      </c>
      <c r="L45" s="241">
        <v>1079454</v>
      </c>
      <c r="M45" s="216">
        <f t="shared" si="3"/>
        <v>7688587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0</v>
      </c>
      <c r="I49" s="223">
        <f>I50+I51</f>
        <v>0</v>
      </c>
      <c r="J49" s="216">
        <f t="shared" si="2"/>
        <v>0</v>
      </c>
      <c r="K49" s="222">
        <f>K50+K51</f>
        <v>0</v>
      </c>
      <c r="L49" s="223">
        <f>L50+L51</f>
        <v>0</v>
      </c>
      <c r="M49" s="216">
        <f t="shared" si="3"/>
        <v>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>
        <v>0</v>
      </c>
      <c r="I50" s="236">
        <v>0</v>
      </c>
      <c r="J50" s="217">
        <f t="shared" si="2"/>
        <v>0</v>
      </c>
      <c r="K50" s="234">
        <v>0</v>
      </c>
      <c r="L50" s="236">
        <v>0</v>
      </c>
      <c r="M50" s="217">
        <f t="shared" si="3"/>
        <v>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>
        <v>0</v>
      </c>
      <c r="I51" s="237">
        <v>0</v>
      </c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0</v>
      </c>
      <c r="I52" s="223">
        <f>I53+I54</f>
        <v>0</v>
      </c>
      <c r="J52" s="216">
        <f t="shared" si="2"/>
        <v>0</v>
      </c>
      <c r="K52" s="222">
        <f>K53+K54</f>
        <v>0</v>
      </c>
      <c r="L52" s="223">
        <f>L53+L54</f>
        <v>0</v>
      </c>
      <c r="M52" s="216">
        <f t="shared" si="3"/>
        <v>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0</v>
      </c>
      <c r="I54" s="237">
        <v>0</v>
      </c>
      <c r="J54" s="217">
        <f t="shared" si="2"/>
        <v>0</v>
      </c>
      <c r="K54" s="235">
        <v>0</v>
      </c>
      <c r="L54" s="237">
        <v>0</v>
      </c>
      <c r="M54" s="217">
        <f t="shared" si="3"/>
        <v>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21192592</v>
      </c>
      <c r="I55" s="223">
        <f>I56+I57</f>
        <v>0</v>
      </c>
      <c r="J55" s="216">
        <f t="shared" si="2"/>
        <v>21192592</v>
      </c>
      <c r="K55" s="222">
        <f>K56+K57</f>
        <v>21819593</v>
      </c>
      <c r="L55" s="223">
        <f>L56+L57</f>
        <v>0</v>
      </c>
      <c r="M55" s="216">
        <f t="shared" si="3"/>
        <v>21819593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64616878</v>
      </c>
      <c r="I56" s="169">
        <v>0</v>
      </c>
      <c r="J56" s="217">
        <f t="shared" si="2"/>
        <v>64616878</v>
      </c>
      <c r="K56" s="234">
        <v>61420772</v>
      </c>
      <c r="L56" s="169">
        <v>0</v>
      </c>
      <c r="M56" s="217">
        <f t="shared" si="3"/>
        <v>61420772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-43424286</v>
      </c>
      <c r="I57" s="169">
        <v>0</v>
      </c>
      <c r="J57" s="217">
        <f t="shared" si="2"/>
        <v>-43424286</v>
      </c>
      <c r="K57" s="235">
        <v>-39601179</v>
      </c>
      <c r="L57" s="169">
        <v>0</v>
      </c>
      <c r="M57" s="217">
        <f t="shared" si="3"/>
        <v>-39601179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30880087</v>
      </c>
      <c r="I58" s="239">
        <v>8695829</v>
      </c>
      <c r="J58" s="216">
        <f t="shared" si="2"/>
        <v>39575916</v>
      </c>
      <c r="K58" s="238">
        <v>8052486</v>
      </c>
      <c r="L58" s="239">
        <v>1450367</v>
      </c>
      <c r="M58" s="216">
        <f t="shared" si="3"/>
        <v>9502853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1059655390</v>
      </c>
      <c r="I60" s="231">
        <f>I58+I55+I52+I49+I46+I45+I44+I41+I37+I27+I24+I19+I13+I9</f>
        <v>4132547495</v>
      </c>
      <c r="J60" s="221">
        <f>H60+I60</f>
        <v>5192202885</v>
      </c>
      <c r="K60" s="230">
        <f>K58+K55+K52+K49+K46+K45+K44+K41+K37+K27+K24+K19+K13+K9</f>
        <v>1069376975</v>
      </c>
      <c r="L60" s="231">
        <f>L58+L55+L52+L49+L46+L45+L44+L41+L37+L27+L24+L19+L13+L9</f>
        <v>2193181075</v>
      </c>
      <c r="M60" s="221">
        <f>K60+L60</f>
        <v>3262558050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75" zoomScaleNormal="75" workbookViewId="0">
      <selection activeCell="J62" sqref="J62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9" t="str">
        <f>Aktifler!F3</f>
        <v xml:space="preserve"> KIBRIS İKTİSAT BANKASI LTD.</v>
      </c>
      <c r="G3" s="269"/>
      <c r="H3" s="269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9" t="s">
        <v>226</v>
      </c>
      <c r="G4" s="269"/>
      <c r="H4" s="269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70" t="s">
        <v>228</v>
      </c>
      <c r="G5" s="270"/>
      <c r="H5" s="270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1" t="s">
        <v>1</v>
      </c>
      <c r="L6" s="268"/>
      <c r="M6" s="268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(31.12.2021)</v>
      </c>
      <c r="J7" s="146"/>
      <c r="K7" s="112"/>
      <c r="L7" s="233" t="str">
        <f>Aktifler!L7</f>
        <v>(31.12.2020)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731817137</v>
      </c>
      <c r="I9" s="95">
        <f>I10+I11+I12+I13+I14+I15</f>
        <v>4054044046</v>
      </c>
      <c r="J9" s="83">
        <f t="shared" ref="J9:J57" si="0">H9+I9</f>
        <v>4785861183</v>
      </c>
      <c r="K9" s="94">
        <f>K10+K11+K12+K13+K14+K15</f>
        <v>803176352</v>
      </c>
      <c r="L9" s="95">
        <f>L10+L11+L12+L13+L14+L15</f>
        <v>2146047566</v>
      </c>
      <c r="M9" s="83">
        <f t="shared" ref="M9:M57" si="1">K9+L9</f>
        <v>2949223918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544092576</v>
      </c>
      <c r="I10" s="243">
        <v>2688637824</v>
      </c>
      <c r="J10" s="84">
        <f t="shared" si="0"/>
        <v>3232730400</v>
      </c>
      <c r="K10" s="242">
        <v>536597959</v>
      </c>
      <c r="L10" s="243">
        <v>1325856298</v>
      </c>
      <c r="M10" s="84">
        <f t="shared" si="1"/>
        <v>1862454257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36167425</v>
      </c>
      <c r="I11" s="243">
        <v>148700467</v>
      </c>
      <c r="J11" s="84">
        <f t="shared" si="0"/>
        <v>184867892</v>
      </c>
      <c r="K11" s="242">
        <v>71038370</v>
      </c>
      <c r="L11" s="243">
        <v>139044282</v>
      </c>
      <c r="M11" s="84">
        <f t="shared" si="1"/>
        <v>210082652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119844717</v>
      </c>
      <c r="I12" s="243">
        <v>1096153763</v>
      </c>
      <c r="J12" s="84">
        <f t="shared" si="0"/>
        <v>1215998480</v>
      </c>
      <c r="K12" s="242">
        <v>157657227</v>
      </c>
      <c r="L12" s="243">
        <v>567235560</v>
      </c>
      <c r="M12" s="84">
        <f t="shared" si="1"/>
        <v>724892787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13864254</v>
      </c>
      <c r="I13" s="243">
        <v>37023021</v>
      </c>
      <c r="J13" s="84">
        <f t="shared" si="0"/>
        <v>50887275</v>
      </c>
      <c r="K13" s="242">
        <v>10152758</v>
      </c>
      <c r="L13" s="243">
        <v>20567968</v>
      </c>
      <c r="M13" s="84">
        <f t="shared" si="1"/>
        <v>30720726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17848165</v>
      </c>
      <c r="I14" s="243">
        <v>83528971</v>
      </c>
      <c r="J14" s="84">
        <f t="shared" si="0"/>
        <v>101377136</v>
      </c>
      <c r="K14" s="242">
        <v>27730038</v>
      </c>
      <c r="L14" s="243">
        <v>93343458</v>
      </c>
      <c r="M14" s="84">
        <f t="shared" si="1"/>
        <v>121073496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/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5046066</v>
      </c>
      <c r="I28" s="95">
        <f>I29+I30+I31</f>
        <v>13057401</v>
      </c>
      <c r="J28" s="83">
        <f t="shared" si="0"/>
        <v>18103467</v>
      </c>
      <c r="K28" s="94">
        <f>K29+K30+K31</f>
        <v>5701557</v>
      </c>
      <c r="L28" s="95">
        <f>L29+L30+L31</f>
        <v>8521328</v>
      </c>
      <c r="M28" s="83">
        <f t="shared" si="1"/>
        <v>14222885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4327678</v>
      </c>
      <c r="I29" s="243">
        <v>9695612</v>
      </c>
      <c r="J29" s="84">
        <f t="shared" si="0"/>
        <v>14023290</v>
      </c>
      <c r="K29" s="242">
        <v>4948280</v>
      </c>
      <c r="L29" s="243">
        <v>6891773</v>
      </c>
      <c r="M29" s="84">
        <f t="shared" si="1"/>
        <v>11840053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/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718388</v>
      </c>
      <c r="I31" s="243">
        <v>3361789</v>
      </c>
      <c r="J31" s="84">
        <f t="shared" si="0"/>
        <v>4080177</v>
      </c>
      <c r="K31" s="242">
        <v>753277</v>
      </c>
      <c r="L31" s="243">
        <v>1629555</v>
      </c>
      <c r="M31" s="84">
        <f t="shared" si="1"/>
        <v>2382832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5790618</v>
      </c>
      <c r="I35" s="245">
        <v>1056026</v>
      </c>
      <c r="J35" s="83">
        <f t="shared" si="0"/>
        <v>6846644</v>
      </c>
      <c r="K35" s="244">
        <v>3156047</v>
      </c>
      <c r="L35" s="245">
        <v>535499</v>
      </c>
      <c r="M35" s="83">
        <f t="shared" si="1"/>
        <v>3691546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17781834</v>
      </c>
      <c r="I37" s="241">
        <v>593550</v>
      </c>
      <c r="J37" s="83">
        <f t="shared" si="0"/>
        <v>18375384</v>
      </c>
      <c r="K37" s="240">
        <v>8748917</v>
      </c>
      <c r="L37" s="241">
        <v>3013</v>
      </c>
      <c r="M37" s="83">
        <f t="shared" si="1"/>
        <v>8751930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40225967</v>
      </c>
      <c r="I38" s="95">
        <f>I39+I40+I41+I42</f>
        <v>0</v>
      </c>
      <c r="J38" s="83">
        <f t="shared" si="0"/>
        <v>40225967</v>
      </c>
      <c r="K38" s="94">
        <f>K39+K40+K41+K42</f>
        <v>26083589</v>
      </c>
      <c r="L38" s="95">
        <f>L39+L40+L41+L42</f>
        <v>0</v>
      </c>
      <c r="M38" s="83">
        <f t="shared" si="1"/>
        <v>26083589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241859</v>
      </c>
      <c r="I39" s="243">
        <v>0</v>
      </c>
      <c r="J39" s="84">
        <f t="shared" si="0"/>
        <v>241859</v>
      </c>
      <c r="K39" s="242">
        <v>100667</v>
      </c>
      <c r="L39" s="243">
        <v>0</v>
      </c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29634577</v>
      </c>
      <c r="I40" s="243">
        <v>0</v>
      </c>
      <c r="J40" s="84">
        <f t="shared" si="0"/>
        <v>29634577</v>
      </c>
      <c r="K40" s="242">
        <v>19104639</v>
      </c>
      <c r="L40" s="243">
        <v>0</v>
      </c>
      <c r="M40" s="84">
        <f t="shared" si="1"/>
        <v>19104639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10349259</v>
      </c>
      <c r="I41" s="243">
        <v>0</v>
      </c>
      <c r="J41" s="84">
        <f t="shared" si="0"/>
        <v>10349259</v>
      </c>
      <c r="K41" s="242">
        <v>6878011</v>
      </c>
      <c r="L41" s="243">
        <v>0</v>
      </c>
      <c r="M41" s="84">
        <f t="shared" si="1"/>
        <v>6878011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272</v>
      </c>
      <c r="I42" s="243">
        <v>0</v>
      </c>
      <c r="J42" s="84">
        <f t="shared" si="0"/>
        <v>272</v>
      </c>
      <c r="K42" s="242">
        <v>272</v>
      </c>
      <c r="L42" s="243">
        <v>0</v>
      </c>
      <c r="M42" s="84">
        <f t="shared" si="1"/>
        <v>272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f>15419793-28</f>
        <v>15419765</v>
      </c>
      <c r="I43" s="245">
        <v>16143591</v>
      </c>
      <c r="J43" s="83">
        <f t="shared" si="0"/>
        <v>31563356</v>
      </c>
      <c r="K43" s="244">
        <v>5530674</v>
      </c>
      <c r="L43" s="245">
        <v>4221737</v>
      </c>
      <c r="M43" s="83">
        <f t="shared" si="1"/>
        <v>9752411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230831771</v>
      </c>
      <c r="I44" s="95">
        <f>I45+I48+I52+I53+I54+I55</f>
        <v>0</v>
      </c>
      <c r="J44" s="83">
        <f t="shared" si="0"/>
        <v>230831771</v>
      </c>
      <c r="K44" s="94">
        <f>K45+K48+K52+K53+K55</f>
        <v>117381976</v>
      </c>
      <c r="L44" s="95">
        <f>L45+L48+L52+L53+L54+L55</f>
        <v>0</v>
      </c>
      <c r="M44" s="83">
        <f t="shared" si="1"/>
        <v>117381976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>
        <v>0</v>
      </c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>
        <v>0</v>
      </c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28789563</v>
      </c>
      <c r="I48" s="99">
        <f>I49+I50+I51</f>
        <v>0</v>
      </c>
      <c r="J48" s="84">
        <f t="shared" si="0"/>
        <v>28789563</v>
      </c>
      <c r="K48" s="98">
        <f>K49+K50+K51</f>
        <v>24361209</v>
      </c>
      <c r="L48" s="99">
        <f>L49+L50+L51</f>
        <v>0</v>
      </c>
      <c r="M48" s="84">
        <f t="shared" si="1"/>
        <v>24361209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28789563</v>
      </c>
      <c r="I49" s="260">
        <v>0</v>
      </c>
      <c r="J49" s="84">
        <f t="shared" si="0"/>
        <v>28789563</v>
      </c>
      <c r="K49" s="248">
        <v>24361209</v>
      </c>
      <c r="L49" s="260">
        <v>0</v>
      </c>
      <c r="M49" s="84">
        <f t="shared" si="1"/>
        <v>24361209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109021441</v>
      </c>
      <c r="I52" s="73">
        <v>0</v>
      </c>
      <c r="J52" s="84">
        <f t="shared" si="0"/>
        <v>109021441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60395113</v>
      </c>
      <c r="I58" s="95">
        <f>I59+I60</f>
        <v>0</v>
      </c>
      <c r="J58" s="83">
        <f>H58+I58</f>
        <v>60395113</v>
      </c>
      <c r="K58" s="94">
        <f>K59+K60</f>
        <v>133449795</v>
      </c>
      <c r="L58" s="95">
        <f>L59+L60</f>
        <v>0</v>
      </c>
      <c r="M58" s="83">
        <f>K58+L58</f>
        <v>133449795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60395113</v>
      </c>
      <c r="I59" s="243">
        <v>0</v>
      </c>
      <c r="J59" s="84">
        <f>H59+I59</f>
        <v>60395113</v>
      </c>
      <c r="K59" s="242">
        <v>44283546</v>
      </c>
      <c r="L59" s="243"/>
      <c r="M59" s="84">
        <f>K59+L59</f>
        <v>44283546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0</v>
      </c>
      <c r="I60" s="243">
        <v>0</v>
      </c>
      <c r="J60" s="84">
        <f>H60+I60</f>
        <v>0</v>
      </c>
      <c r="K60" s="242">
        <v>89166249</v>
      </c>
      <c r="L60" s="243"/>
      <c r="M60" s="84">
        <f>K60+L60</f>
        <v>89166249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1107308271</v>
      </c>
      <c r="I62" s="101">
        <f>I58+I44+I43+I38+I37+I36+I35+I32+I28+I24+I23+I17+I16+I9</f>
        <v>4084894614</v>
      </c>
      <c r="J62" s="90">
        <f>H62+I62</f>
        <v>5192202885</v>
      </c>
      <c r="K62" s="100">
        <f>K58+K44+K43+K38+K37+K36+K35+K32+K28+K24+K17+K16+K9+K23</f>
        <v>1103228907</v>
      </c>
      <c r="L62" s="101">
        <f>L58+L44+L43+L38+L37+L36+L35+L32+L28+L24+L23+L17+L16+L9</f>
        <v>2159329143</v>
      </c>
      <c r="M62" s="90">
        <f>K62+L62</f>
        <v>3262558050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6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6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92336178</v>
      </c>
      <c r="I66" s="250">
        <v>333942029</v>
      </c>
      <c r="J66" s="91">
        <f>H66+I66</f>
        <v>426278207</v>
      </c>
      <c r="K66" s="249">
        <v>73465412</v>
      </c>
      <c r="L66" s="250">
        <v>172920281</v>
      </c>
      <c r="M66" s="91">
        <f>K66+L66</f>
        <v>246385693</v>
      </c>
      <c r="N66" s="145"/>
      <c r="P66" s="263"/>
    </row>
    <row r="67" spans="1:16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242505637</v>
      </c>
      <c r="I67" s="250">
        <v>179946390</v>
      </c>
      <c r="J67" s="91">
        <f>H67+I67</f>
        <v>422452027</v>
      </c>
      <c r="K67" s="249">
        <v>334872678</v>
      </c>
      <c r="L67" s="250">
        <v>0</v>
      </c>
      <c r="M67" s="91">
        <f>K67+L67</f>
        <v>334872678</v>
      </c>
      <c r="N67" s="145"/>
    </row>
    <row r="68" spans="1:16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0</v>
      </c>
      <c r="L68" s="250">
        <v>0</v>
      </c>
      <c r="M68" s="91">
        <f>K68+L68</f>
        <v>0</v>
      </c>
      <c r="N68" s="145"/>
    </row>
    <row r="69" spans="1:16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353119898</v>
      </c>
      <c r="I69" s="250">
        <v>4727405089</v>
      </c>
      <c r="J69" s="92">
        <f>H69+I69</f>
        <v>5080524987</v>
      </c>
      <c r="K69" s="249">
        <v>382211165</v>
      </c>
      <c r="L69" s="250">
        <v>2420100249</v>
      </c>
      <c r="M69" s="92">
        <f>K69+L69</f>
        <v>2802311414</v>
      </c>
      <c r="N69" s="145"/>
    </row>
    <row r="70" spans="1:16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687961713</v>
      </c>
      <c r="I70" s="101">
        <f>I66+I67+I68+I69</f>
        <v>5241293508</v>
      </c>
      <c r="J70" s="93">
        <f>H70+I70</f>
        <v>5929255221</v>
      </c>
      <c r="K70" s="100">
        <f>K66+K67+K68+K69</f>
        <v>790549255</v>
      </c>
      <c r="L70" s="101">
        <f>L66+L67+L68+L69</f>
        <v>2593020530</v>
      </c>
      <c r="M70" s="90">
        <f>K70+L70</f>
        <v>3383569785</v>
      </c>
      <c r="N70" s="150"/>
    </row>
    <row r="71" spans="1:16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6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6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H85" sqref="H85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2" t="str">
        <f>Pasifler!F3</f>
        <v xml:space="preserve"> KIBRIS İKTİSAT BANKASI LTD.</v>
      </c>
      <c r="E4" s="273"/>
      <c r="F4" s="273"/>
      <c r="G4" s="37"/>
      <c r="H4" s="11"/>
      <c r="I4" s="11"/>
      <c r="J4" s="9"/>
    </row>
    <row r="5" spans="1:10" x14ac:dyDescent="0.25">
      <c r="B5" s="35"/>
      <c r="C5" s="36"/>
      <c r="D5" s="274" t="s">
        <v>227</v>
      </c>
      <c r="E5" s="274"/>
      <c r="F5" s="274"/>
      <c r="G5" s="38"/>
      <c r="H5" s="11"/>
      <c r="I5" s="11"/>
      <c r="J5" s="9"/>
    </row>
    <row r="6" spans="1:10" x14ac:dyDescent="0.25">
      <c r="B6" s="35"/>
      <c r="C6" s="36"/>
      <c r="D6" s="275" t="s">
        <v>228</v>
      </c>
      <c r="E6" s="275"/>
      <c r="F6" s="275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(31.12.2021)</v>
      </c>
      <c r="I8" s="233" t="str">
        <f>Aktifler!L7</f>
        <v>(31.12.2020)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299723349</v>
      </c>
      <c r="I10" s="62">
        <f>I11+I19+I20+I25+I28</f>
        <v>209207553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200014903</v>
      </c>
      <c r="I11" s="63">
        <f>I12+I15+I18</f>
        <v>154142264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83172703</v>
      </c>
      <c r="I12" s="64">
        <f>I13+I14</f>
        <v>59912084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29330499</v>
      </c>
      <c r="I13" s="251">
        <v>19969088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53842204</v>
      </c>
      <c r="I14" s="251">
        <v>39942996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113605457</v>
      </c>
      <c r="I15" s="64">
        <f>I16+I17</f>
        <v>86564432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31602995</v>
      </c>
      <c r="I16" s="251">
        <v>24430416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82002462</v>
      </c>
      <c r="I17" s="251">
        <v>62134016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3236743</v>
      </c>
      <c r="I18" s="252">
        <v>7665748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2784637</v>
      </c>
      <c r="I19" s="252">
        <v>1283236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86280707</v>
      </c>
      <c r="I20" s="63">
        <f>I21+I22+I23+I24</f>
        <v>48028711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7164621</v>
      </c>
      <c r="I21" s="251">
        <v>3169923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13282</v>
      </c>
      <c r="I22" s="251">
        <v>137251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79102804</v>
      </c>
      <c r="I23" s="251">
        <v>44721537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9634569</v>
      </c>
      <c r="I25" s="63">
        <f>I26+I27</f>
        <v>4913283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166997</v>
      </c>
      <c r="I26" s="251">
        <v>159372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9467572</v>
      </c>
      <c r="I27" s="251">
        <v>4753911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1008533</v>
      </c>
      <c r="I28" s="252">
        <v>840059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173416170</v>
      </c>
      <c r="I30" s="62">
        <f>I31+I37+I44+I45+I50+I51</f>
        <v>107796747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118672772</v>
      </c>
      <c r="I31" s="63">
        <f>I32+I33+I34+I35+I36</f>
        <v>69391414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83630122</v>
      </c>
      <c r="I32" s="253">
        <v>48553390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21292060</v>
      </c>
      <c r="I33" s="253">
        <v>14136863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9307221</v>
      </c>
      <c r="I34" s="253">
        <v>2773733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1520016</v>
      </c>
      <c r="I35" s="253">
        <v>354014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2923353</v>
      </c>
      <c r="I36" s="253">
        <v>3573414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54003885</v>
      </c>
      <c r="I37" s="63">
        <f>I38+I39+I40+I41+I42+I43</f>
        <v>37089693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32589857</v>
      </c>
      <c r="I38" s="253">
        <v>24422210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8666462</v>
      </c>
      <c r="I39" s="253">
        <v>6137508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10096704</v>
      </c>
      <c r="I40" s="253">
        <v>5193845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750520</v>
      </c>
      <c r="I41" s="253">
        <v>91264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1850500</v>
      </c>
      <c r="I42" s="253">
        <v>1231271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49842</v>
      </c>
      <c r="I43" s="253">
        <v>13595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/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10620</v>
      </c>
      <c r="I45" s="63">
        <f>I46+I47+I48+I49</f>
        <v>2718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/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/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10620</v>
      </c>
      <c r="I48" s="16">
        <v>2718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/>
      <c r="I49" s="16"/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/>
      <c r="I50" s="15"/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728893</v>
      </c>
      <c r="I51" s="252">
        <v>1312922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126307179</v>
      </c>
      <c r="I53" s="66">
        <f>I10-I30</f>
        <v>101410806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14476857739</v>
      </c>
      <c r="I55" s="62">
        <f>I56+I60+I61+I62+I63+I64</f>
        <v>9510394587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41259724</v>
      </c>
      <c r="I56" s="63">
        <f>I57+I58+I59</f>
        <v>26508221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5966479</v>
      </c>
      <c r="I57" s="251">
        <v>4152175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4299930</v>
      </c>
      <c r="I58" s="251">
        <v>3073932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30993315</v>
      </c>
      <c r="I59" s="251">
        <v>19282114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4880588</v>
      </c>
      <c r="I60" s="251">
        <v>237245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14425318679</v>
      </c>
      <c r="I61" s="251">
        <v>9472038283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5398748</v>
      </c>
      <c r="I64" s="251">
        <v>11610838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14520508794</v>
      </c>
      <c r="I66" s="62">
        <f>I67+I71+I72+I73+I74+I75+I76+I77+I78+I79+I80+I81</f>
        <v>9552923393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2319702</v>
      </c>
      <c r="I67" s="63">
        <f>I68+I69+I70</f>
        <v>1812640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2319702</v>
      </c>
      <c r="I70" s="251">
        <v>1812640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0</v>
      </c>
      <c r="I71" s="251">
        <v>0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14404884974</v>
      </c>
      <c r="I72" s="251">
        <v>9461743421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36622075</v>
      </c>
      <c r="I73" s="251">
        <v>30160513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141192</v>
      </c>
      <c r="I74" s="251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9157757</v>
      </c>
      <c r="I75" s="251">
        <v>7536161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3823108</v>
      </c>
      <c r="I76" s="251">
        <v>3766655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1910757</v>
      </c>
      <c r="I77" s="251">
        <v>1440428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3127411</v>
      </c>
      <c r="I79" s="251">
        <v>6513622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13028218</v>
      </c>
      <c r="I80" s="251">
        <v>5668552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45493600</v>
      </c>
      <c r="I81" s="251">
        <v>34281401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-43651055</v>
      </c>
      <c r="I83" s="65">
        <f>I55-I66</f>
        <v>-42528806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82656124</v>
      </c>
      <c r="I85" s="19">
        <f>I53+I83</f>
        <v>58882000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22261011</v>
      </c>
      <c r="I87" s="255">
        <v>14598454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60395113</v>
      </c>
      <c r="I89" s="65">
        <f>I85-I87</f>
        <v>44283546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Ece Kıryağdı</cp:lastModifiedBy>
  <cp:lastPrinted>2022-03-01T08:37:09Z</cp:lastPrinted>
  <dcterms:created xsi:type="dcterms:W3CDTF">1998-01-12T17:06:50Z</dcterms:created>
  <dcterms:modified xsi:type="dcterms:W3CDTF">2022-05-18T09:15:48Z</dcterms:modified>
</cp:coreProperties>
</file>